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oLv\Desktop\"/>
    </mc:Choice>
  </mc:AlternateContent>
  <bookViews>
    <workbookView xWindow="480" yWindow="90" windowWidth="27960" windowHeight="15150"/>
  </bookViews>
  <sheets>
    <sheet name="Бюджет_1" sheetId="1" r:id="rId1"/>
  </sheets>
  <definedNames>
    <definedName name="_xlnm._FilterDatabase" localSheetId="0" hidden="1">Бюджет_1!$A$4:$GV$50</definedName>
    <definedName name="_xlnm.Print_Titles" localSheetId="0">Бюджет_1!#REF!</definedName>
    <definedName name="_xlnm.Print_Area" localSheetId="0">Бюджет_1!$A$1:$L$50</definedName>
  </definedNames>
  <calcPr calcId="152511"/>
</workbook>
</file>

<file path=xl/calcChain.xml><?xml version="1.0" encoding="utf-8"?>
<calcChain xmlns="http://schemas.openxmlformats.org/spreadsheetml/2006/main">
  <c r="L44" i="1" l="1"/>
  <c r="L29" i="1"/>
  <c r="J13" i="1"/>
  <c r="J15" i="1"/>
  <c r="L20" i="1"/>
  <c r="E18" i="1"/>
  <c r="L18" i="1" s="1"/>
  <c r="F18" i="1"/>
  <c r="J18" i="1" s="1"/>
  <c r="G18" i="1"/>
  <c r="H18" i="1"/>
  <c r="D18" i="1"/>
  <c r="J22" i="1"/>
  <c r="I22" i="1"/>
  <c r="K22" i="1"/>
  <c r="L22" i="1"/>
  <c r="L12" i="1"/>
  <c r="K12" i="1"/>
  <c r="J12" i="1"/>
  <c r="I12" i="1"/>
  <c r="E5" i="1"/>
  <c r="L5" i="1" s="1"/>
  <c r="F5" i="1"/>
  <c r="J5" i="1" s="1"/>
  <c r="G5" i="1"/>
  <c r="H5" i="1"/>
  <c r="D5" i="1"/>
  <c r="E44" i="1"/>
  <c r="F44" i="1"/>
  <c r="J44" i="1" s="1"/>
  <c r="G44" i="1"/>
  <c r="H44" i="1"/>
  <c r="D44" i="1"/>
  <c r="E40" i="1"/>
  <c r="F40" i="1"/>
  <c r="L40" i="1" s="1"/>
  <c r="G40" i="1"/>
  <c r="H40" i="1"/>
  <c r="D40" i="1"/>
  <c r="E37" i="1"/>
  <c r="F37" i="1"/>
  <c r="L37" i="1" s="1"/>
  <c r="G37" i="1"/>
  <c r="H37" i="1"/>
  <c r="D37" i="1"/>
  <c r="E31" i="1"/>
  <c r="F31" i="1"/>
  <c r="L31" i="1" s="1"/>
  <c r="G31" i="1"/>
  <c r="H31" i="1"/>
  <c r="D31" i="1"/>
  <c r="J31" i="1" s="1"/>
  <c r="E29" i="1"/>
  <c r="F29" i="1"/>
  <c r="J29" i="1" s="1"/>
  <c r="G29" i="1"/>
  <c r="H29" i="1"/>
  <c r="D29" i="1"/>
  <c r="E15" i="1"/>
  <c r="F15" i="1"/>
  <c r="L15" i="1" s="1"/>
  <c r="G15" i="1"/>
  <c r="H15" i="1"/>
  <c r="D15" i="1"/>
  <c r="J37" i="1" l="1"/>
  <c r="J40" i="1"/>
  <c r="L6" i="1"/>
  <c r="K6" i="1"/>
  <c r="J6" i="1"/>
  <c r="I6" i="1"/>
  <c r="I7" i="1"/>
  <c r="J7" i="1"/>
  <c r="K7" i="1"/>
  <c r="L7" i="1"/>
  <c r="I8" i="1"/>
  <c r="J8" i="1"/>
  <c r="K8" i="1"/>
  <c r="L8" i="1"/>
  <c r="I9" i="1"/>
  <c r="J9" i="1"/>
  <c r="K9" i="1"/>
  <c r="L9" i="1"/>
  <c r="I10" i="1"/>
  <c r="J10" i="1"/>
  <c r="K10" i="1"/>
  <c r="L10" i="1"/>
  <c r="I11" i="1"/>
  <c r="J11" i="1"/>
  <c r="K11" i="1"/>
  <c r="L11" i="1"/>
  <c r="I13" i="1"/>
  <c r="K13" i="1"/>
  <c r="L13" i="1"/>
  <c r="I14" i="1"/>
  <c r="J14" i="1"/>
  <c r="K14" i="1"/>
  <c r="L14" i="1"/>
  <c r="I16" i="1"/>
  <c r="J16" i="1"/>
  <c r="K16" i="1"/>
  <c r="L16" i="1"/>
  <c r="I17" i="1"/>
  <c r="J17" i="1"/>
  <c r="K17" i="1"/>
  <c r="L17" i="1"/>
  <c r="I19" i="1"/>
  <c r="J19" i="1"/>
  <c r="K19" i="1"/>
  <c r="L19" i="1"/>
  <c r="I20" i="1"/>
  <c r="J20" i="1"/>
  <c r="K20" i="1"/>
  <c r="I21" i="1"/>
  <c r="J21" i="1"/>
  <c r="K21" i="1"/>
  <c r="L21" i="1"/>
  <c r="I23" i="1"/>
  <c r="J23" i="1"/>
  <c r="K23" i="1"/>
  <c r="L23" i="1"/>
  <c r="I25" i="1"/>
  <c r="J25" i="1"/>
  <c r="K25" i="1"/>
  <c r="L25" i="1"/>
  <c r="I26" i="1"/>
  <c r="J26" i="1"/>
  <c r="K26" i="1"/>
  <c r="L26" i="1"/>
  <c r="I27" i="1"/>
  <c r="J27" i="1"/>
  <c r="K27" i="1"/>
  <c r="L27" i="1"/>
  <c r="I28" i="1"/>
  <c r="J28" i="1"/>
  <c r="K28" i="1"/>
  <c r="L28" i="1"/>
  <c r="I30" i="1"/>
  <c r="I29" i="1" s="1"/>
  <c r="J30" i="1"/>
  <c r="K30" i="1"/>
  <c r="K29" i="1" s="1"/>
  <c r="L30" i="1"/>
  <c r="I32" i="1"/>
  <c r="J32" i="1"/>
  <c r="K32" i="1"/>
  <c r="L32" i="1"/>
  <c r="I33" i="1"/>
  <c r="J33" i="1"/>
  <c r="K33" i="1"/>
  <c r="L33" i="1"/>
  <c r="I34" i="1"/>
  <c r="J34" i="1"/>
  <c r="K34" i="1"/>
  <c r="L34" i="1"/>
  <c r="I35" i="1"/>
  <c r="J35" i="1"/>
  <c r="K35" i="1"/>
  <c r="L35" i="1"/>
  <c r="I36" i="1"/>
  <c r="J36" i="1"/>
  <c r="K36" i="1"/>
  <c r="L36" i="1"/>
  <c r="I38" i="1"/>
  <c r="J38" i="1"/>
  <c r="K38" i="1"/>
  <c r="L38" i="1"/>
  <c r="I39" i="1"/>
  <c r="J39" i="1"/>
  <c r="K39" i="1"/>
  <c r="L39" i="1"/>
  <c r="I41" i="1"/>
  <c r="J41" i="1"/>
  <c r="K41" i="1"/>
  <c r="L41" i="1"/>
  <c r="I42" i="1"/>
  <c r="J42" i="1"/>
  <c r="K42" i="1"/>
  <c r="L42" i="1"/>
  <c r="I43" i="1"/>
  <c r="J43" i="1"/>
  <c r="K43" i="1"/>
  <c r="L43" i="1"/>
  <c r="I45" i="1"/>
  <c r="J45" i="1"/>
  <c r="K45" i="1"/>
  <c r="L45" i="1"/>
  <c r="I46" i="1"/>
  <c r="J46" i="1"/>
  <c r="K46" i="1"/>
  <c r="L46" i="1"/>
  <c r="I48" i="1"/>
  <c r="J48" i="1"/>
  <c r="K48" i="1"/>
  <c r="L48" i="1"/>
  <c r="E47" i="1"/>
  <c r="F47" i="1"/>
  <c r="I47" i="1" s="1"/>
  <c r="G47" i="1"/>
  <c r="H47" i="1"/>
  <c r="D47" i="1"/>
  <c r="E24" i="1"/>
  <c r="F24" i="1"/>
  <c r="G24" i="1"/>
  <c r="G50" i="1" s="1"/>
  <c r="H24" i="1"/>
  <c r="H50" i="1" s="1"/>
  <c r="D24" i="1"/>
  <c r="I5" i="1" l="1"/>
  <c r="K18" i="1"/>
  <c r="I31" i="1"/>
  <c r="I18" i="1"/>
  <c r="K31" i="1"/>
  <c r="K5" i="1"/>
  <c r="I44" i="1"/>
  <c r="K44" i="1"/>
  <c r="I40" i="1"/>
  <c r="K40" i="1"/>
  <c r="K37" i="1"/>
  <c r="I37" i="1"/>
  <c r="I15" i="1"/>
  <c r="D50" i="1"/>
  <c r="E50" i="1"/>
  <c r="K15" i="1"/>
  <c r="F50" i="1"/>
  <c r="J24" i="1"/>
  <c r="J47" i="1"/>
  <c r="K47" i="1"/>
  <c r="K24" i="1"/>
  <c r="L47" i="1"/>
  <c r="L24" i="1"/>
  <c r="I24" i="1"/>
  <c r="L50" i="1" l="1"/>
  <c r="J50" i="1"/>
  <c r="I50" i="1"/>
  <c r="K50" i="1"/>
</calcChain>
</file>

<file path=xl/sharedStrings.xml><?xml version="1.0" encoding="utf-8"?>
<sst xmlns="http://schemas.openxmlformats.org/spreadsheetml/2006/main" count="73" uniqueCount="61">
  <si>
    <t>Другие вопросы в области физической культуры и спорта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</si>
  <si>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</si>
  <si>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</si>
  <si>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</si>
  <si>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</si>
  <si>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</si>
  <si>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</si>
  <si>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</si>
  <si>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</si>
  <si>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</si>
  <si>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</si>
  <si>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</si>
  <si>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</si>
  <si>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</si>
  <si>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</si>
  <si>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</si>
  <si>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</si>
  <si>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</si>
  <si>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</si>
  <si>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</si>
  <si>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</si>
  <si>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</si>
  <si>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</si>
  <si>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</si>
  <si>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</si>
  <si>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</si>
  <si>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Лесное хозяйство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</si>
  <si>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</si>
  <si>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</si>
  <si>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</si>
  <si>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</si>
  <si>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</si>
  <si>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</si>
  <si>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</si>
  <si>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</si>
  <si>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</si>
  <si>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</si>
  <si>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</si>
  <si>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</si>
  <si>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-</t>
  </si>
  <si>
    <t>Итого</t>
  </si>
  <si>
    <t>НАЦИОНАЛЬНАЯ БЕЗОПАСНОСТЬ И ПРАВООХРАНИ-                                     ТЕЛЬНАЯ ДЕЯТЕЛЬНОСТЬ</t>
  </si>
  <si>
    <t>ОБСЛУЖИВАНИЕ ГОСУДАРСТВЕННОГО (МУНИЦИ-                                 ПАЛЬНОГО) ДОЛГА</t>
  </si>
  <si>
    <t>Международные отношения и международное сотрудничество</t>
  </si>
  <si>
    <t>Прикладные научные исследования в области национальной экономики</t>
  </si>
  <si>
    <t>РЗ</t>
  </si>
  <si>
    <t>2021 год
отчет</t>
  </si>
  <si>
    <t>2022 год 
оценка</t>
  </si>
  <si>
    <t>2023 год</t>
  </si>
  <si>
    <t>2024 год</t>
  </si>
  <si>
    <t>2025 год</t>
  </si>
  <si>
    <t>Отклонение 2023 года к 2021 году</t>
  </si>
  <si>
    <t>Отклонение 2023 года к 2022 году</t>
  </si>
  <si>
    <t>Условно-утвержденные расходы</t>
  </si>
  <si>
    <t>Обслуживание государственного (муниципального) внутреннего долга</t>
  </si>
  <si>
    <t>(+/-)</t>
  </si>
  <si>
    <t>%</t>
  </si>
  <si>
    <t>ПР</t>
  </si>
  <si>
    <t>Наименование</t>
  </si>
  <si>
    <t>Сведения о расходной части проекта бюджета города Невинномысска на 2023 год и плановый период 2024 и 2025 годов в сравнении с ожидаемым исполнением 
за 2022 год (оценка текущего финансового года) и отчетом за 2021 год (отчетный финансовый год) в разрезе разделов и подразделов</t>
  </si>
  <si>
    <t>тыс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</si>
</sst>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;[Red]\-00;&quot;&quot;"/>
    <numFmt numFmtId="165" formatCode="###,###,###,##0.00"/>
  </numFmts>
  <fonts count="3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0" applyFont="1"/>
    <xf numFmtId="0" fontId="1" fillId="0" borderId="0" xfId="1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 applyProtection="1">
      <alignment horizontal="center" vertical="top"/>
      <protection hidden="1"/>
    </xf>
    <xf numFmtId="0" fontId="1" fillId="0" borderId="1" xfId="0" applyNumberFormat="1" applyFont="1" applyFill="1" applyBorder="1" applyAlignment="1" applyProtection="1">
      <alignment horizontal="justify" vertical="top" wrapText="1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Protection="1">
      <protection hidden="1"/>
    </xf>
    <xf numFmtId="164" fontId="1" fillId="2" borderId="1" xfId="0" applyNumberFormat="1" applyFont="1" applyFill="1" applyBorder="1" applyAlignment="1" applyProtection="1">
      <alignment horizontal="center" vertical="top"/>
      <protection hidden="1"/>
    </xf>
    <xf numFmtId="0" fontId="1" fillId="2" borderId="1" xfId="0" applyNumberFormat="1" applyFont="1" applyFill="1" applyBorder="1" applyAlignment="1" applyProtection="1">
      <alignment horizontal="justify" vertical="top" wrapText="1"/>
      <protection hidden="1"/>
    </xf>
    <xf numFmtId="4" fontId="1" fillId="2" borderId="1" xfId="0" applyNumberFormat="1" applyFont="1" applyFill="1" applyBorder="1" applyAlignment="1" applyProtection="1">
      <alignment horizontal="right" vertical="top"/>
      <protection hidden="1"/>
    </xf>
    <xf numFmtId="0" fontId="1" fillId="2" borderId="1" xfId="0" applyNumberFormat="1" applyFont="1" applyFill="1" applyBorder="1" applyAlignment="1" applyProtection="1">
      <alignment vertical="top"/>
      <protection hidden="1"/>
    </xf>
    <xf numFmtId="0" fontId="1" fillId="2" borderId="1" xfId="0" applyNumberFormat="1" applyFont="1" applyFill="1" applyBorder="1" applyAlignment="1" applyProtection="1">
      <alignment horizontal="justify" vertical="top"/>
      <protection hidden="1"/>
    </xf>
    <xf numFmtId="4" fontId="1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4" fontId="1" fillId="2" borderId="1" xfId="0" applyNumberFormat="1" applyFont="1" applyFill="1" applyBorder="1" applyAlignment="1">
      <alignment vertical="top"/>
    </xf>
    <xf numFmtId="2" fontId="1" fillId="2" borderId="1" xfId="0" applyNumberFormat="1" applyFont="1" applyFill="1" applyBorder="1" applyAlignment="1">
      <alignment vertical="top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54"/>
  <sheetViews>
    <sheetView showGridLines="0"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10" sqref="O10"/>
    </sheetView>
  </sheetViews>
  <sheetFormatPr defaultRowHeight="15.75" x14ac:dyDescent="0.25"/>
  <cols>
    <col min="1" max="2" width="3.5703125" style="1" customWidth="1"/>
    <col min="3" max="3" width="60.42578125" style="1" customWidth="1"/>
    <col min="4" max="8" width="13" style="1" bestFit="1" customWidth="1"/>
    <col min="9" max="9" width="13.42578125" style="1" customWidth="1"/>
    <col min="10" max="10" width="11.28515625" style="1" customWidth="1"/>
    <col min="11" max="11" width="14.7109375" style="1" customWidth="1"/>
    <col min="12" max="12" width="12.28515625" style="1" customWidth="1"/>
    <col min="13" max="202" width="9.140625" style="1" customWidth="1"/>
    <col min="203" max="16384" width="9.140625" style="1"/>
  </cols>
  <sheetData>
    <row r="1" spans="1:12" ht="35.25" customHeight="1" x14ac:dyDescent="0.25">
      <c r="A1" s="20" t="s">
        <v>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7.25" customHeight="1" x14ac:dyDescent="0.25">
      <c r="C2" s="2"/>
      <c r="L2" s="1" t="s">
        <v>60</v>
      </c>
    </row>
    <row r="3" spans="1:12" ht="37.5" customHeight="1" x14ac:dyDescent="0.25">
      <c r="A3" s="18" t="s">
        <v>45</v>
      </c>
      <c r="B3" s="18" t="s">
        <v>57</v>
      </c>
      <c r="C3" s="18" t="s">
        <v>58</v>
      </c>
      <c r="D3" s="26" t="s">
        <v>46</v>
      </c>
      <c r="E3" s="24" t="s">
        <v>47</v>
      </c>
      <c r="F3" s="22" t="s">
        <v>48</v>
      </c>
      <c r="G3" s="22" t="s">
        <v>49</v>
      </c>
      <c r="H3" s="22" t="s">
        <v>50</v>
      </c>
      <c r="I3" s="21" t="s">
        <v>51</v>
      </c>
      <c r="J3" s="21"/>
      <c r="K3" s="21" t="s">
        <v>52</v>
      </c>
      <c r="L3" s="21"/>
    </row>
    <row r="4" spans="1:12" x14ac:dyDescent="0.25">
      <c r="A4" s="19"/>
      <c r="B4" s="19"/>
      <c r="C4" s="19"/>
      <c r="D4" s="27"/>
      <c r="E4" s="25"/>
      <c r="F4" s="23"/>
      <c r="G4" s="23"/>
      <c r="H4" s="23"/>
      <c r="I4" s="3" t="s">
        <v>55</v>
      </c>
      <c r="J4" s="3" t="s">
        <v>56</v>
      </c>
      <c r="K4" s="3" t="s">
        <v>55</v>
      </c>
      <c r="L4" s="3" t="s">
        <v>56</v>
      </c>
    </row>
    <row r="5" spans="1:12" x14ac:dyDescent="0.25">
      <c r="A5" s="8">
        <v>1</v>
      </c>
      <c r="B5" s="8" t="s">
        <v>39</v>
      </c>
      <c r="C5" s="9" t="s">
        <v>38</v>
      </c>
      <c r="D5" s="10">
        <f>D6+D7+D8+D9+D10+D11+D13+D14+D12</f>
        <v>224544.21000000002</v>
      </c>
      <c r="E5" s="10">
        <f t="shared" ref="E5:K5" si="0">E6+E7+E8+E9+E10+E11+E13+E14+E12</f>
        <v>1104088.28</v>
      </c>
      <c r="F5" s="10">
        <f t="shared" si="0"/>
        <v>252323.14</v>
      </c>
      <c r="G5" s="10">
        <f t="shared" si="0"/>
        <v>216323.36000000002</v>
      </c>
      <c r="H5" s="10">
        <f t="shared" si="0"/>
        <v>209909.83000000002</v>
      </c>
      <c r="I5" s="10">
        <f>I6+I7+I8+I9+I10+I11+I13+I14+I12</f>
        <v>27778.929999999997</v>
      </c>
      <c r="J5" s="10">
        <f>F5/D5*100</f>
        <v>112.37125196859895</v>
      </c>
      <c r="K5" s="10">
        <f t="shared" si="0"/>
        <v>-851765.14</v>
      </c>
      <c r="L5" s="10">
        <f>F5/E5*100</f>
        <v>22.85352942973002</v>
      </c>
    </row>
    <row r="6" spans="1:12" ht="38.25" customHeight="1" x14ac:dyDescent="0.25">
      <c r="A6" s="4">
        <v>1</v>
      </c>
      <c r="B6" s="4">
        <v>2</v>
      </c>
      <c r="C6" s="5" t="s">
        <v>37</v>
      </c>
      <c r="D6" s="13">
        <v>2041.76</v>
      </c>
      <c r="E6" s="14">
        <v>1694.75</v>
      </c>
      <c r="F6" s="13">
        <v>1774.58</v>
      </c>
      <c r="G6" s="13">
        <v>1774.58</v>
      </c>
      <c r="H6" s="13">
        <v>1774.58</v>
      </c>
      <c r="I6" s="13">
        <f>F6-D6</f>
        <v>-267.18000000000006</v>
      </c>
      <c r="J6" s="15">
        <f>F6/D6*100</f>
        <v>86.914230859650502</v>
      </c>
      <c r="K6" s="13">
        <f>F6-E6</f>
        <v>79.829999999999927</v>
      </c>
      <c r="L6" s="15">
        <f>F6/E6*100</f>
        <v>104.71042926685352</v>
      </c>
    </row>
    <row r="7" spans="1:12" ht="47.25" x14ac:dyDescent="0.25">
      <c r="A7" s="4">
        <v>1</v>
      </c>
      <c r="B7" s="4">
        <v>3</v>
      </c>
      <c r="C7" s="5" t="s">
        <v>36</v>
      </c>
      <c r="D7" s="13">
        <v>9799.41</v>
      </c>
      <c r="E7" s="14">
        <v>7022.02</v>
      </c>
      <c r="F7" s="13">
        <v>7196.07</v>
      </c>
      <c r="G7" s="13">
        <v>7016.17</v>
      </c>
      <c r="H7" s="13">
        <v>6836.27</v>
      </c>
      <c r="I7" s="13">
        <f t="shared" ref="I7:I43" si="1">F7-D7</f>
        <v>-2603.34</v>
      </c>
      <c r="J7" s="15">
        <f t="shared" ref="J7:J43" si="2">F7/D7*100</f>
        <v>73.433706723159858</v>
      </c>
      <c r="K7" s="13">
        <f t="shared" ref="K7:K43" si="3">F7-E7</f>
        <v>174.04999999999927</v>
      </c>
      <c r="L7" s="15">
        <f t="shared" ref="L7:L43" si="4">F7/E7*100</f>
        <v>102.47863150489461</v>
      </c>
    </row>
    <row r="8" spans="1:12" ht="50.25" customHeight="1" x14ac:dyDescent="0.25">
      <c r="A8" s="4">
        <v>1</v>
      </c>
      <c r="B8" s="4">
        <v>4</v>
      </c>
      <c r="C8" s="5" t="s">
        <v>35</v>
      </c>
      <c r="D8" s="13">
        <v>58463.72</v>
      </c>
      <c r="E8" s="14">
        <v>61703.76</v>
      </c>
      <c r="F8" s="13">
        <v>61469.68</v>
      </c>
      <c r="G8" s="13">
        <v>59973.07</v>
      </c>
      <c r="H8" s="13">
        <v>57923.33</v>
      </c>
      <c r="I8" s="13">
        <f t="shared" si="1"/>
        <v>3005.9599999999991</v>
      </c>
      <c r="J8" s="15">
        <f t="shared" si="2"/>
        <v>105.14158182202569</v>
      </c>
      <c r="K8" s="13">
        <f t="shared" si="3"/>
        <v>-234.08000000000175</v>
      </c>
      <c r="L8" s="15">
        <f t="shared" si="4"/>
        <v>99.620639001577857</v>
      </c>
    </row>
    <row r="9" spans="1:12" x14ac:dyDescent="0.25">
      <c r="A9" s="4">
        <v>1</v>
      </c>
      <c r="B9" s="4">
        <v>5</v>
      </c>
      <c r="C9" s="5" t="s">
        <v>34</v>
      </c>
      <c r="D9" s="13">
        <v>0</v>
      </c>
      <c r="E9" s="14">
        <v>151.47999999999999</v>
      </c>
      <c r="F9" s="13">
        <v>2.0299999999999998</v>
      </c>
      <c r="G9" s="13">
        <v>2.46</v>
      </c>
      <c r="H9" s="13">
        <v>2.64</v>
      </c>
      <c r="I9" s="13">
        <f t="shared" si="1"/>
        <v>2.0299999999999998</v>
      </c>
      <c r="J9" s="15" t="e">
        <f t="shared" si="2"/>
        <v>#DIV/0!</v>
      </c>
      <c r="K9" s="13">
        <f t="shared" si="3"/>
        <v>-149.44999999999999</v>
      </c>
      <c r="L9" s="15">
        <f t="shared" si="4"/>
        <v>1.3401109057301293</v>
      </c>
    </row>
    <row r="10" spans="1:12" ht="47.25" x14ac:dyDescent="0.25">
      <c r="A10" s="4">
        <v>1</v>
      </c>
      <c r="B10" s="4">
        <v>6</v>
      </c>
      <c r="C10" s="5" t="s">
        <v>33</v>
      </c>
      <c r="D10" s="13">
        <v>18993.740000000002</v>
      </c>
      <c r="E10" s="14">
        <v>22963.31</v>
      </c>
      <c r="F10" s="13">
        <v>23480.38</v>
      </c>
      <c r="G10" s="13">
        <v>22890.45</v>
      </c>
      <c r="H10" s="13">
        <v>22303.51</v>
      </c>
      <c r="I10" s="13">
        <f t="shared" si="1"/>
        <v>4486.6399999999994</v>
      </c>
      <c r="J10" s="15">
        <f t="shared" si="2"/>
        <v>123.62167745794139</v>
      </c>
      <c r="K10" s="13">
        <f t="shared" si="3"/>
        <v>517.06999999999971</v>
      </c>
      <c r="L10" s="15">
        <f t="shared" si="4"/>
        <v>102.25172242154986</v>
      </c>
    </row>
    <row r="11" spans="1:12" x14ac:dyDescent="0.25">
      <c r="A11" s="4">
        <v>1</v>
      </c>
      <c r="B11" s="4">
        <v>7</v>
      </c>
      <c r="C11" s="5" t="s">
        <v>32</v>
      </c>
      <c r="D11" s="13">
        <v>6464.85</v>
      </c>
      <c r="E11" s="14">
        <v>0</v>
      </c>
      <c r="F11" s="13">
        <v>0</v>
      </c>
      <c r="G11" s="13">
        <v>0</v>
      </c>
      <c r="H11" s="13">
        <v>0</v>
      </c>
      <c r="I11" s="13">
        <f t="shared" si="1"/>
        <v>-6464.85</v>
      </c>
      <c r="J11" s="15">
        <f t="shared" si="2"/>
        <v>0</v>
      </c>
      <c r="K11" s="13">
        <f t="shared" si="3"/>
        <v>0</v>
      </c>
      <c r="L11" s="15" t="e">
        <f t="shared" si="4"/>
        <v>#DIV/0!</v>
      </c>
    </row>
    <row r="12" spans="1:12" ht="31.5" x14ac:dyDescent="0.25">
      <c r="A12" s="4">
        <v>1</v>
      </c>
      <c r="B12" s="4">
        <v>8</v>
      </c>
      <c r="C12" s="5" t="s">
        <v>43</v>
      </c>
      <c r="D12" s="13">
        <v>0</v>
      </c>
      <c r="E12" s="14">
        <v>870180.57</v>
      </c>
      <c r="F12" s="13">
        <v>0</v>
      </c>
      <c r="G12" s="13">
        <v>0</v>
      </c>
      <c r="H12" s="13">
        <v>0</v>
      </c>
      <c r="I12" s="13">
        <f t="shared" si="1"/>
        <v>0</v>
      </c>
      <c r="J12" s="15" t="e">
        <f t="shared" si="2"/>
        <v>#DIV/0!</v>
      </c>
      <c r="K12" s="13">
        <f t="shared" si="3"/>
        <v>-870180.57</v>
      </c>
      <c r="L12" s="15">
        <f t="shared" si="4"/>
        <v>0</v>
      </c>
    </row>
    <row r="13" spans="1:12" x14ac:dyDescent="0.25">
      <c r="A13" s="4">
        <v>1</v>
      </c>
      <c r="B13" s="4">
        <v>11</v>
      </c>
      <c r="C13" s="5" t="s">
        <v>31</v>
      </c>
      <c r="D13" s="13">
        <v>0</v>
      </c>
      <c r="E13" s="14">
        <v>5500</v>
      </c>
      <c r="F13" s="13">
        <v>20000</v>
      </c>
      <c r="G13" s="13">
        <v>1000</v>
      </c>
      <c r="H13" s="13">
        <v>1000</v>
      </c>
      <c r="I13" s="13">
        <f t="shared" si="1"/>
        <v>20000</v>
      </c>
      <c r="J13" s="15" t="e">
        <f t="shared" si="2"/>
        <v>#DIV/0!</v>
      </c>
      <c r="K13" s="13">
        <f t="shared" si="3"/>
        <v>14500</v>
      </c>
      <c r="L13" s="15">
        <f t="shared" si="4"/>
        <v>363.63636363636363</v>
      </c>
    </row>
    <row r="14" spans="1:12" x14ac:dyDescent="0.25">
      <c r="A14" s="4">
        <v>1</v>
      </c>
      <c r="B14" s="4">
        <v>13</v>
      </c>
      <c r="C14" s="5" t="s">
        <v>30</v>
      </c>
      <c r="D14" s="13">
        <v>128780.73</v>
      </c>
      <c r="E14" s="14">
        <v>134872.39000000001</v>
      </c>
      <c r="F14" s="13">
        <v>138400.4</v>
      </c>
      <c r="G14" s="13">
        <v>123666.63</v>
      </c>
      <c r="H14" s="13">
        <v>120069.5</v>
      </c>
      <c r="I14" s="13">
        <f t="shared" si="1"/>
        <v>9619.6699999999983</v>
      </c>
      <c r="J14" s="15">
        <f t="shared" si="2"/>
        <v>107.46980545924845</v>
      </c>
      <c r="K14" s="13">
        <f t="shared" si="3"/>
        <v>3528.0099999999802</v>
      </c>
      <c r="L14" s="15">
        <f t="shared" si="4"/>
        <v>102.61581336254216</v>
      </c>
    </row>
    <row r="15" spans="1:12" ht="31.5" x14ac:dyDescent="0.25">
      <c r="A15" s="8">
        <v>3</v>
      </c>
      <c r="B15" s="8" t="s">
        <v>39</v>
      </c>
      <c r="C15" s="9" t="s">
        <v>41</v>
      </c>
      <c r="D15" s="10">
        <f>(D16+D17)</f>
        <v>19765.599999999999</v>
      </c>
      <c r="E15" s="10">
        <f t="shared" ref="E15:K15" si="5">(E16+E17)</f>
        <v>21598.6</v>
      </c>
      <c r="F15" s="10">
        <f t="shared" si="5"/>
        <v>33895.29</v>
      </c>
      <c r="G15" s="10">
        <f t="shared" si="5"/>
        <v>26227.64</v>
      </c>
      <c r="H15" s="10">
        <f t="shared" si="5"/>
        <v>25594.809999999998</v>
      </c>
      <c r="I15" s="10">
        <f t="shared" si="5"/>
        <v>14129.69</v>
      </c>
      <c r="J15" s="10">
        <f>F15/D15*100</f>
        <v>171.48626907354191</v>
      </c>
      <c r="K15" s="10">
        <f t="shared" si="5"/>
        <v>12296.69</v>
      </c>
      <c r="L15" s="10">
        <f>F15/E15*100</f>
        <v>156.93281045993723</v>
      </c>
    </row>
    <row r="16" spans="1:12" x14ac:dyDescent="0.25">
      <c r="A16" s="4">
        <v>3</v>
      </c>
      <c r="B16" s="4">
        <v>9</v>
      </c>
      <c r="C16" s="5" t="s">
        <v>29</v>
      </c>
      <c r="D16" s="13">
        <v>1104.05</v>
      </c>
      <c r="E16" s="14">
        <v>913.14</v>
      </c>
      <c r="F16" s="13">
        <v>1125.8599999999999</v>
      </c>
      <c r="G16" s="13">
        <v>1195.1600000000001</v>
      </c>
      <c r="H16" s="13">
        <v>1128.44</v>
      </c>
      <c r="I16" s="13">
        <f t="shared" si="1"/>
        <v>21.809999999999945</v>
      </c>
      <c r="J16" s="15">
        <f t="shared" si="2"/>
        <v>101.97545401023504</v>
      </c>
      <c r="K16" s="13">
        <f t="shared" si="3"/>
        <v>212.71999999999991</v>
      </c>
      <c r="L16" s="15">
        <f t="shared" si="4"/>
        <v>123.29544210088265</v>
      </c>
    </row>
    <row r="17" spans="1:12" ht="47.25" x14ac:dyDescent="0.25">
      <c r="A17" s="4">
        <v>3</v>
      </c>
      <c r="B17" s="4">
        <v>10</v>
      </c>
      <c r="C17" s="5" t="s">
        <v>28</v>
      </c>
      <c r="D17" s="13">
        <v>18661.55</v>
      </c>
      <c r="E17" s="14">
        <v>20685.46</v>
      </c>
      <c r="F17" s="13">
        <v>32769.43</v>
      </c>
      <c r="G17" s="13">
        <v>25032.48</v>
      </c>
      <c r="H17" s="13">
        <v>24466.37</v>
      </c>
      <c r="I17" s="13">
        <f t="shared" si="1"/>
        <v>14107.880000000001</v>
      </c>
      <c r="J17" s="15">
        <f t="shared" si="2"/>
        <v>175.59865070157625</v>
      </c>
      <c r="K17" s="13">
        <f t="shared" si="3"/>
        <v>12083.970000000001</v>
      </c>
      <c r="L17" s="15">
        <f t="shared" si="4"/>
        <v>158.41770016233625</v>
      </c>
    </row>
    <row r="18" spans="1:12" x14ac:dyDescent="0.25">
      <c r="A18" s="8">
        <v>4</v>
      </c>
      <c r="B18" s="8" t="s">
        <v>39</v>
      </c>
      <c r="C18" s="9" t="s">
        <v>27</v>
      </c>
      <c r="D18" s="10">
        <f>(D19+D20+D21+D23+D22)</f>
        <v>830731.97</v>
      </c>
      <c r="E18" s="10">
        <f t="shared" ref="E18:K18" si="6">(E19+E20+E21+E23+E22)</f>
        <v>808277.36</v>
      </c>
      <c r="F18" s="10">
        <f t="shared" si="6"/>
        <v>517044.4</v>
      </c>
      <c r="G18" s="10">
        <f t="shared" si="6"/>
        <v>56455.650000000009</v>
      </c>
      <c r="H18" s="10">
        <f t="shared" si="6"/>
        <v>47785.33</v>
      </c>
      <c r="I18" s="10">
        <f t="shared" si="6"/>
        <v>-313687.57</v>
      </c>
      <c r="J18" s="10">
        <f>F18/D18*100</f>
        <v>62.239617430396954</v>
      </c>
      <c r="K18" s="10">
        <f t="shared" si="6"/>
        <v>-291232.95999999996</v>
      </c>
      <c r="L18" s="10">
        <f>F18/E18*100</f>
        <v>63.968685204791583</v>
      </c>
    </row>
    <row r="19" spans="1:12" ht="20.25" customHeight="1" x14ac:dyDescent="0.25">
      <c r="A19" s="4">
        <v>4</v>
      </c>
      <c r="B19" s="4">
        <v>7</v>
      </c>
      <c r="C19" s="5" t="s">
        <v>26</v>
      </c>
      <c r="D19" s="13">
        <v>599.59</v>
      </c>
      <c r="E19" s="14">
        <v>760.55</v>
      </c>
      <c r="F19" s="13">
        <v>821.46</v>
      </c>
      <c r="G19" s="13">
        <v>761.3</v>
      </c>
      <c r="H19" s="13">
        <v>761.3</v>
      </c>
      <c r="I19" s="13">
        <f t="shared" si="1"/>
        <v>221.87</v>
      </c>
      <c r="J19" s="15">
        <f t="shared" si="2"/>
        <v>137.00361913974547</v>
      </c>
      <c r="K19" s="13">
        <f t="shared" si="3"/>
        <v>60.910000000000082</v>
      </c>
      <c r="L19" s="15">
        <f t="shared" si="4"/>
        <v>108.00867793044509</v>
      </c>
    </row>
    <row r="20" spans="1:12" x14ac:dyDescent="0.25">
      <c r="A20" s="4">
        <v>4</v>
      </c>
      <c r="B20" s="4">
        <v>8</v>
      </c>
      <c r="C20" s="5" t="s">
        <v>25</v>
      </c>
      <c r="D20" s="13">
        <v>0</v>
      </c>
      <c r="E20" s="14">
        <v>0</v>
      </c>
      <c r="F20" s="13">
        <v>312.63</v>
      </c>
      <c r="G20" s="13">
        <v>0</v>
      </c>
      <c r="H20" s="13">
        <v>0</v>
      </c>
      <c r="I20" s="13">
        <f t="shared" si="1"/>
        <v>312.63</v>
      </c>
      <c r="J20" s="15" t="e">
        <f t="shared" si="2"/>
        <v>#DIV/0!</v>
      </c>
      <c r="K20" s="13">
        <f t="shared" si="3"/>
        <v>312.63</v>
      </c>
      <c r="L20" s="15" t="e">
        <f>F20/E20*100</f>
        <v>#DIV/0!</v>
      </c>
    </row>
    <row r="21" spans="1:12" x14ac:dyDescent="0.25">
      <c r="A21" s="4">
        <v>4</v>
      </c>
      <c r="B21" s="4">
        <v>9</v>
      </c>
      <c r="C21" s="5" t="s">
        <v>24</v>
      </c>
      <c r="D21" s="13">
        <v>829422.87</v>
      </c>
      <c r="E21" s="14">
        <v>806876.33</v>
      </c>
      <c r="F21" s="13">
        <v>515580.76</v>
      </c>
      <c r="G21" s="13">
        <v>55372.69</v>
      </c>
      <c r="H21" s="13">
        <v>46721.85</v>
      </c>
      <c r="I21" s="13">
        <f t="shared" si="1"/>
        <v>-313842.11</v>
      </c>
      <c r="J21" s="15">
        <f t="shared" si="2"/>
        <v>62.161386989485834</v>
      </c>
      <c r="K21" s="13">
        <f t="shared" si="3"/>
        <v>-291295.56999999995</v>
      </c>
      <c r="L21" s="15">
        <f t="shared" si="4"/>
        <v>63.898362218656231</v>
      </c>
    </row>
    <row r="22" spans="1:12" ht="31.5" x14ac:dyDescent="0.25">
      <c r="A22" s="4">
        <v>4</v>
      </c>
      <c r="B22" s="4">
        <v>11</v>
      </c>
      <c r="C22" s="5" t="s">
        <v>44</v>
      </c>
      <c r="D22" s="13">
        <v>0</v>
      </c>
      <c r="E22" s="14">
        <v>36.83</v>
      </c>
      <c r="F22" s="13">
        <v>0</v>
      </c>
      <c r="G22" s="13">
        <v>0</v>
      </c>
      <c r="H22" s="13">
        <v>0</v>
      </c>
      <c r="I22" s="13">
        <f t="shared" si="1"/>
        <v>0</v>
      </c>
      <c r="J22" s="15" t="e">
        <f t="shared" si="2"/>
        <v>#DIV/0!</v>
      </c>
      <c r="K22" s="13">
        <f t="shared" si="3"/>
        <v>-36.83</v>
      </c>
      <c r="L22" s="15">
        <f t="shared" si="4"/>
        <v>0</v>
      </c>
    </row>
    <row r="23" spans="1:12" x14ac:dyDescent="0.25">
      <c r="A23" s="4">
        <v>4</v>
      </c>
      <c r="B23" s="4">
        <v>12</v>
      </c>
      <c r="C23" s="5" t="s">
        <v>23</v>
      </c>
      <c r="D23" s="13">
        <v>709.51</v>
      </c>
      <c r="E23" s="14">
        <v>603.65</v>
      </c>
      <c r="F23" s="13">
        <v>329.55</v>
      </c>
      <c r="G23" s="13">
        <v>321.66000000000003</v>
      </c>
      <c r="H23" s="13">
        <v>302.18</v>
      </c>
      <c r="I23" s="13">
        <f t="shared" si="1"/>
        <v>-379.96</v>
      </c>
      <c r="J23" s="15">
        <f t="shared" si="2"/>
        <v>46.447548307987205</v>
      </c>
      <c r="K23" s="13">
        <f t="shared" si="3"/>
        <v>-274.09999999999997</v>
      </c>
      <c r="L23" s="15">
        <f t="shared" si="4"/>
        <v>54.592893232833596</v>
      </c>
    </row>
    <row r="24" spans="1:12" x14ac:dyDescent="0.25">
      <c r="A24" s="8">
        <v>5</v>
      </c>
      <c r="B24" s="8" t="s">
        <v>39</v>
      </c>
      <c r="C24" s="9" t="s">
        <v>22</v>
      </c>
      <c r="D24" s="10">
        <f>(D25+D26+D27+D28)</f>
        <v>267768.67000000004</v>
      </c>
      <c r="E24" s="10">
        <f t="shared" ref="E24:H24" si="7">(E25+E26+E27+E28)</f>
        <v>318927.75</v>
      </c>
      <c r="F24" s="10">
        <f t="shared" si="7"/>
        <v>187280.27</v>
      </c>
      <c r="G24" s="10">
        <f t="shared" si="7"/>
        <v>132581.09</v>
      </c>
      <c r="H24" s="10">
        <f t="shared" si="7"/>
        <v>129808.98999999999</v>
      </c>
      <c r="I24" s="16">
        <f t="shared" si="1"/>
        <v>-80488.400000000052</v>
      </c>
      <c r="J24" s="17">
        <f t="shared" si="2"/>
        <v>69.94106890847236</v>
      </c>
      <c r="K24" s="16">
        <f t="shared" si="3"/>
        <v>-131647.48000000001</v>
      </c>
      <c r="L24" s="17">
        <f t="shared" si="4"/>
        <v>58.721848443730593</v>
      </c>
    </row>
    <row r="25" spans="1:12" ht="18" customHeight="1" x14ac:dyDescent="0.25">
      <c r="A25" s="4">
        <v>5</v>
      </c>
      <c r="B25" s="4">
        <v>1</v>
      </c>
      <c r="C25" s="5" t="s">
        <v>21</v>
      </c>
      <c r="D25" s="13">
        <v>31294.42</v>
      </c>
      <c r="E25" s="14">
        <v>5296.63</v>
      </c>
      <c r="F25" s="13">
        <v>1071.47</v>
      </c>
      <c r="G25" s="13">
        <v>1071.47</v>
      </c>
      <c r="H25" s="13">
        <v>1071.47</v>
      </c>
      <c r="I25" s="13">
        <f t="shared" si="1"/>
        <v>-30222.949999999997</v>
      </c>
      <c r="J25" s="15">
        <f t="shared" si="2"/>
        <v>3.423837220820837</v>
      </c>
      <c r="K25" s="13">
        <f t="shared" si="3"/>
        <v>-4225.16</v>
      </c>
      <c r="L25" s="15">
        <f t="shared" si="4"/>
        <v>20.229277861583686</v>
      </c>
    </row>
    <row r="26" spans="1:12" x14ac:dyDescent="0.25">
      <c r="A26" s="4">
        <v>5</v>
      </c>
      <c r="B26" s="4">
        <v>2</v>
      </c>
      <c r="C26" s="5" t="s">
        <v>20</v>
      </c>
      <c r="D26" s="13">
        <v>26764.13</v>
      </c>
      <c r="E26" s="14">
        <v>21171.64</v>
      </c>
      <c r="F26" s="13">
        <v>396.31</v>
      </c>
      <c r="G26" s="13">
        <v>301.31</v>
      </c>
      <c r="H26" s="13">
        <v>301.31</v>
      </c>
      <c r="I26" s="13">
        <f t="shared" si="1"/>
        <v>-26367.82</v>
      </c>
      <c r="J26" s="15">
        <f t="shared" si="2"/>
        <v>1.4807505418633073</v>
      </c>
      <c r="K26" s="13">
        <f t="shared" si="3"/>
        <v>-20775.329999999998</v>
      </c>
      <c r="L26" s="15">
        <f t="shared" si="4"/>
        <v>1.8718908879992293</v>
      </c>
    </row>
    <row r="27" spans="1:12" x14ac:dyDescent="0.25">
      <c r="A27" s="4">
        <v>5</v>
      </c>
      <c r="B27" s="4">
        <v>3</v>
      </c>
      <c r="C27" s="5" t="s">
        <v>19</v>
      </c>
      <c r="D27" s="13">
        <v>186789.79</v>
      </c>
      <c r="E27" s="14">
        <v>265440.67</v>
      </c>
      <c r="F27" s="13">
        <v>155707.68</v>
      </c>
      <c r="G27" s="13">
        <v>101883.35</v>
      </c>
      <c r="H27" s="13">
        <v>99863.18</v>
      </c>
      <c r="I27" s="13">
        <f t="shared" si="1"/>
        <v>-31082.110000000015</v>
      </c>
      <c r="J27" s="15">
        <f t="shared" si="2"/>
        <v>83.359845310602893</v>
      </c>
      <c r="K27" s="13">
        <f t="shared" si="3"/>
        <v>-109732.98999999999</v>
      </c>
      <c r="L27" s="15">
        <f t="shared" si="4"/>
        <v>58.660068933671695</v>
      </c>
    </row>
    <row r="28" spans="1:12" ht="31.5" x14ac:dyDescent="0.25">
      <c r="A28" s="4">
        <v>5</v>
      </c>
      <c r="B28" s="4">
        <v>5</v>
      </c>
      <c r="C28" s="5" t="s">
        <v>18</v>
      </c>
      <c r="D28" s="13">
        <v>22920.33</v>
      </c>
      <c r="E28" s="14">
        <v>27018.81</v>
      </c>
      <c r="F28" s="13">
        <v>30104.81</v>
      </c>
      <c r="G28" s="13">
        <v>29324.959999999999</v>
      </c>
      <c r="H28" s="13">
        <v>28573.03</v>
      </c>
      <c r="I28" s="13">
        <f t="shared" si="1"/>
        <v>7184.48</v>
      </c>
      <c r="J28" s="15">
        <f t="shared" si="2"/>
        <v>131.34544746956087</v>
      </c>
      <c r="K28" s="13">
        <f t="shared" si="3"/>
        <v>3086</v>
      </c>
      <c r="L28" s="15">
        <f t="shared" si="4"/>
        <v>111.42167253109963</v>
      </c>
    </row>
    <row r="29" spans="1:12" x14ac:dyDescent="0.25">
      <c r="A29" s="8">
        <v>6</v>
      </c>
      <c r="B29" s="8" t="s">
        <v>39</v>
      </c>
      <c r="C29" s="9" t="s">
        <v>17</v>
      </c>
      <c r="D29" s="10">
        <f>(D30)</f>
        <v>1509.63</v>
      </c>
      <c r="E29" s="10">
        <f t="shared" ref="E29:K29" si="8">(E30)</f>
        <v>0</v>
      </c>
      <c r="F29" s="10">
        <f t="shared" si="8"/>
        <v>573</v>
      </c>
      <c r="G29" s="10">
        <f t="shared" si="8"/>
        <v>573</v>
      </c>
      <c r="H29" s="10">
        <f t="shared" si="8"/>
        <v>573</v>
      </c>
      <c r="I29" s="10">
        <f t="shared" si="8"/>
        <v>-936.63000000000011</v>
      </c>
      <c r="J29" s="10">
        <f>F29/D29*100</f>
        <v>37.956320422885078</v>
      </c>
      <c r="K29" s="10">
        <f t="shared" si="8"/>
        <v>573</v>
      </c>
      <c r="L29" s="10" t="e">
        <f>F29/E29*100</f>
        <v>#DIV/0!</v>
      </c>
    </row>
    <row r="30" spans="1:12" ht="19.5" customHeight="1" x14ac:dyDescent="0.25">
      <c r="A30" s="4">
        <v>6</v>
      </c>
      <c r="B30" s="4">
        <v>5</v>
      </c>
      <c r="C30" s="5" t="s">
        <v>16</v>
      </c>
      <c r="D30" s="13">
        <v>1509.63</v>
      </c>
      <c r="E30" s="14">
        <v>0</v>
      </c>
      <c r="F30" s="13">
        <v>573</v>
      </c>
      <c r="G30" s="13">
        <v>573</v>
      </c>
      <c r="H30" s="13">
        <v>573</v>
      </c>
      <c r="I30" s="13">
        <f t="shared" si="1"/>
        <v>-936.63000000000011</v>
      </c>
      <c r="J30" s="15">
        <f t="shared" si="2"/>
        <v>37.956320422885078</v>
      </c>
      <c r="K30" s="13">
        <f t="shared" si="3"/>
        <v>573</v>
      </c>
      <c r="L30" s="15" t="e">
        <f t="shared" si="4"/>
        <v>#DIV/0!</v>
      </c>
    </row>
    <row r="31" spans="1:12" x14ac:dyDescent="0.25">
      <c r="A31" s="8">
        <v>7</v>
      </c>
      <c r="B31" s="8" t="s">
        <v>39</v>
      </c>
      <c r="C31" s="9" t="s">
        <v>15</v>
      </c>
      <c r="D31" s="10">
        <f>(D32+D33+D34+D35+D36)</f>
        <v>1502488.49</v>
      </c>
      <c r="E31" s="10">
        <f t="shared" ref="E31:K31" si="9">(E32+E33+E34+E35+E36)</f>
        <v>1854061.1300000001</v>
      </c>
      <c r="F31" s="10">
        <f t="shared" si="9"/>
        <v>1947085.82</v>
      </c>
      <c r="G31" s="10">
        <f t="shared" si="9"/>
        <v>1453428.5299999998</v>
      </c>
      <c r="H31" s="10">
        <f t="shared" si="9"/>
        <v>1435216.78</v>
      </c>
      <c r="I31" s="10">
        <f t="shared" si="9"/>
        <v>444597.32999999996</v>
      </c>
      <c r="J31" s="10">
        <f>F31/D31*100</f>
        <v>129.59073117425345</v>
      </c>
      <c r="K31" s="10">
        <f t="shared" si="9"/>
        <v>93024.689999999886</v>
      </c>
      <c r="L31" s="10">
        <f>F31/E31*100</f>
        <v>105.01734751323977</v>
      </c>
    </row>
    <row r="32" spans="1:12" x14ac:dyDescent="0.25">
      <c r="A32" s="4">
        <v>7</v>
      </c>
      <c r="B32" s="4">
        <v>1</v>
      </c>
      <c r="C32" s="5" t="s">
        <v>14</v>
      </c>
      <c r="D32" s="13">
        <v>744637.82</v>
      </c>
      <c r="E32" s="14">
        <v>658065.31000000006</v>
      </c>
      <c r="F32" s="13">
        <v>625723.51</v>
      </c>
      <c r="G32" s="13">
        <v>615411.05000000005</v>
      </c>
      <c r="H32" s="13">
        <v>606417.68999999994</v>
      </c>
      <c r="I32" s="13">
        <f t="shared" si="1"/>
        <v>-118914.30999999994</v>
      </c>
      <c r="J32" s="15">
        <f t="shared" si="2"/>
        <v>84.0305841570067</v>
      </c>
      <c r="K32" s="13">
        <f t="shared" si="3"/>
        <v>-32341.800000000047</v>
      </c>
      <c r="L32" s="15">
        <f t="shared" si="4"/>
        <v>95.085320634816611</v>
      </c>
    </row>
    <row r="33" spans="1:12" x14ac:dyDescent="0.25">
      <c r="A33" s="4">
        <v>7</v>
      </c>
      <c r="B33" s="4">
        <v>2</v>
      </c>
      <c r="C33" s="5" t="s">
        <v>13</v>
      </c>
      <c r="D33" s="13">
        <v>588200.97</v>
      </c>
      <c r="E33" s="14">
        <v>940708.84</v>
      </c>
      <c r="F33" s="13">
        <v>1119593.6299999999</v>
      </c>
      <c r="G33" s="13">
        <v>641674.12</v>
      </c>
      <c r="H33" s="13">
        <v>638107.5</v>
      </c>
      <c r="I33" s="13">
        <f t="shared" si="1"/>
        <v>531392.65999999992</v>
      </c>
      <c r="J33" s="15">
        <f t="shared" si="2"/>
        <v>190.34202374742767</v>
      </c>
      <c r="K33" s="13">
        <f t="shared" si="3"/>
        <v>178884.78999999992</v>
      </c>
      <c r="L33" s="15">
        <f t="shared" si="4"/>
        <v>119.01595715843385</v>
      </c>
    </row>
    <row r="34" spans="1:12" x14ac:dyDescent="0.25">
      <c r="A34" s="4">
        <v>7</v>
      </c>
      <c r="B34" s="4">
        <v>3</v>
      </c>
      <c r="C34" s="5" t="s">
        <v>12</v>
      </c>
      <c r="D34" s="13">
        <v>107561.95</v>
      </c>
      <c r="E34" s="14">
        <v>182483.55</v>
      </c>
      <c r="F34" s="13">
        <v>126172.07</v>
      </c>
      <c r="G34" s="13">
        <v>123092.27</v>
      </c>
      <c r="H34" s="13">
        <v>120092.7</v>
      </c>
      <c r="I34" s="13">
        <f t="shared" si="1"/>
        <v>18610.12000000001</v>
      </c>
      <c r="J34" s="15">
        <f t="shared" si="2"/>
        <v>117.30176888760384</v>
      </c>
      <c r="K34" s="13">
        <f t="shared" si="3"/>
        <v>-56311.479999999981</v>
      </c>
      <c r="L34" s="15">
        <f t="shared" si="4"/>
        <v>69.141613038545131</v>
      </c>
    </row>
    <row r="35" spans="1:12" x14ac:dyDescent="0.25">
      <c r="A35" s="4">
        <v>7</v>
      </c>
      <c r="B35" s="4">
        <v>7</v>
      </c>
      <c r="C35" s="5" t="s">
        <v>11</v>
      </c>
      <c r="D35" s="13">
        <v>12499.39</v>
      </c>
      <c r="E35" s="14">
        <v>15251.81</v>
      </c>
      <c r="F35" s="13">
        <v>15297.24</v>
      </c>
      <c r="G35" s="13">
        <v>14771.19</v>
      </c>
      <c r="H35" s="13">
        <v>14824.59</v>
      </c>
      <c r="I35" s="13">
        <f t="shared" si="1"/>
        <v>2797.8500000000004</v>
      </c>
      <c r="J35" s="15">
        <f t="shared" si="2"/>
        <v>122.38389233394591</v>
      </c>
      <c r="K35" s="13">
        <f t="shared" si="3"/>
        <v>45.430000000000291</v>
      </c>
      <c r="L35" s="15">
        <f t="shared" si="4"/>
        <v>100.29786628603425</v>
      </c>
    </row>
    <row r="36" spans="1:12" x14ac:dyDescent="0.25">
      <c r="A36" s="4">
        <v>7</v>
      </c>
      <c r="B36" s="4">
        <v>9</v>
      </c>
      <c r="C36" s="5" t="s">
        <v>10</v>
      </c>
      <c r="D36" s="13">
        <v>49588.36</v>
      </c>
      <c r="E36" s="14">
        <v>57551.62</v>
      </c>
      <c r="F36" s="13">
        <v>60299.37</v>
      </c>
      <c r="G36" s="13">
        <v>58479.9</v>
      </c>
      <c r="H36" s="13">
        <v>55774.3</v>
      </c>
      <c r="I36" s="13">
        <f t="shared" si="1"/>
        <v>10711.010000000002</v>
      </c>
      <c r="J36" s="15">
        <f t="shared" si="2"/>
        <v>121.59984722221103</v>
      </c>
      <c r="K36" s="13">
        <f t="shared" si="3"/>
        <v>2747.75</v>
      </c>
      <c r="L36" s="15">
        <f t="shared" si="4"/>
        <v>104.77440947796084</v>
      </c>
    </row>
    <row r="37" spans="1:12" x14ac:dyDescent="0.25">
      <c r="A37" s="8">
        <v>8</v>
      </c>
      <c r="B37" s="8" t="s">
        <v>39</v>
      </c>
      <c r="C37" s="9" t="s">
        <v>9</v>
      </c>
      <c r="D37" s="10">
        <f>(D38+D39)</f>
        <v>89174.88</v>
      </c>
      <c r="E37" s="10">
        <f t="shared" ref="E37:K37" si="10">(E38+E39)</f>
        <v>71194.47</v>
      </c>
      <c r="F37" s="10">
        <f t="shared" si="10"/>
        <v>85062.16</v>
      </c>
      <c r="G37" s="10">
        <f t="shared" si="10"/>
        <v>79997.62</v>
      </c>
      <c r="H37" s="10">
        <f t="shared" si="10"/>
        <v>77407.679999999993</v>
      </c>
      <c r="I37" s="10">
        <f t="shared" si="10"/>
        <v>-4112.7200000000057</v>
      </c>
      <c r="J37" s="10">
        <f>F37/D37*100</f>
        <v>95.388028556920958</v>
      </c>
      <c r="K37" s="10">
        <f t="shared" si="10"/>
        <v>13867.689999999997</v>
      </c>
      <c r="L37" s="10">
        <f>F37/E37*100</f>
        <v>119.47860557147206</v>
      </c>
    </row>
    <row r="38" spans="1:12" ht="17.25" customHeight="1" x14ac:dyDescent="0.25">
      <c r="A38" s="4">
        <v>8</v>
      </c>
      <c r="B38" s="4">
        <v>1</v>
      </c>
      <c r="C38" s="5" t="s">
        <v>8</v>
      </c>
      <c r="D38" s="13">
        <v>84080.13</v>
      </c>
      <c r="E38" s="14">
        <v>65573.69</v>
      </c>
      <c r="F38" s="13">
        <v>79339.78</v>
      </c>
      <c r="G38" s="13">
        <v>74424.83</v>
      </c>
      <c r="H38" s="13">
        <v>71977.78</v>
      </c>
      <c r="I38" s="13">
        <f t="shared" si="1"/>
        <v>-4740.3500000000058</v>
      </c>
      <c r="J38" s="15">
        <f t="shared" si="2"/>
        <v>94.362104340228768</v>
      </c>
      <c r="K38" s="13">
        <f t="shared" si="3"/>
        <v>13766.089999999997</v>
      </c>
      <c r="L38" s="15">
        <f t="shared" si="4"/>
        <v>120.99331301929172</v>
      </c>
    </row>
    <row r="39" spans="1:12" x14ac:dyDescent="0.25">
      <c r="A39" s="4">
        <v>8</v>
      </c>
      <c r="B39" s="4">
        <v>4</v>
      </c>
      <c r="C39" s="5" t="s">
        <v>7</v>
      </c>
      <c r="D39" s="13">
        <v>5094.75</v>
      </c>
      <c r="E39" s="14">
        <v>5620.78</v>
      </c>
      <c r="F39" s="13">
        <v>5722.38</v>
      </c>
      <c r="G39" s="13">
        <v>5572.79</v>
      </c>
      <c r="H39" s="13">
        <v>5429.9</v>
      </c>
      <c r="I39" s="13">
        <f t="shared" si="1"/>
        <v>627.63000000000011</v>
      </c>
      <c r="J39" s="15">
        <f t="shared" si="2"/>
        <v>112.31915206830561</v>
      </c>
      <c r="K39" s="13">
        <f t="shared" si="3"/>
        <v>101.60000000000036</v>
      </c>
      <c r="L39" s="15">
        <f t="shared" si="4"/>
        <v>101.80757830763703</v>
      </c>
    </row>
    <row r="40" spans="1:12" x14ac:dyDescent="0.25">
      <c r="A40" s="8">
        <v>10</v>
      </c>
      <c r="B40" s="8" t="s">
        <v>39</v>
      </c>
      <c r="C40" s="9" t="s">
        <v>6</v>
      </c>
      <c r="D40" s="10">
        <f>(D41+D42+D43)</f>
        <v>1004891.31</v>
      </c>
      <c r="E40" s="10">
        <f t="shared" ref="E40:K40" si="11">(E41+E42+E43)</f>
        <v>972618.55999999994</v>
      </c>
      <c r="F40" s="10">
        <f t="shared" si="11"/>
        <v>735124.15</v>
      </c>
      <c r="G40" s="10">
        <f t="shared" si="11"/>
        <v>619027.76</v>
      </c>
      <c r="H40" s="10">
        <f t="shared" si="11"/>
        <v>603631</v>
      </c>
      <c r="I40" s="10">
        <f t="shared" si="11"/>
        <v>-269767.15999999997</v>
      </c>
      <c r="J40" s="10">
        <f>F40/D40*100</f>
        <v>73.154593206702117</v>
      </c>
      <c r="K40" s="10">
        <f t="shared" si="11"/>
        <v>-237494.40999999997</v>
      </c>
      <c r="L40" s="10">
        <f>F40/E40*100</f>
        <v>75.58195784378205</v>
      </c>
    </row>
    <row r="41" spans="1:12" x14ac:dyDescent="0.25">
      <c r="A41" s="4">
        <v>10</v>
      </c>
      <c r="B41" s="4">
        <v>3</v>
      </c>
      <c r="C41" s="5" t="s">
        <v>5</v>
      </c>
      <c r="D41" s="13">
        <v>430159.05</v>
      </c>
      <c r="E41" s="14">
        <v>426672.3</v>
      </c>
      <c r="F41" s="13">
        <v>416345.76</v>
      </c>
      <c r="G41" s="13">
        <v>414613.8</v>
      </c>
      <c r="H41" s="13">
        <v>412520.68</v>
      </c>
      <c r="I41" s="13">
        <f t="shared" si="1"/>
        <v>-13813.289999999979</v>
      </c>
      <c r="J41" s="15">
        <f t="shared" si="2"/>
        <v>96.788794749291</v>
      </c>
      <c r="K41" s="13">
        <f t="shared" si="3"/>
        <v>-10326.539999999979</v>
      </c>
      <c r="L41" s="15">
        <f t="shared" si="4"/>
        <v>97.57974914237461</v>
      </c>
    </row>
    <row r="42" spans="1:12" x14ac:dyDescent="0.25">
      <c r="A42" s="4">
        <v>10</v>
      </c>
      <c r="B42" s="4">
        <v>4</v>
      </c>
      <c r="C42" s="5" t="s">
        <v>4</v>
      </c>
      <c r="D42" s="13">
        <v>540124.5</v>
      </c>
      <c r="E42" s="14">
        <v>506633.31</v>
      </c>
      <c r="F42" s="13">
        <v>278949.73</v>
      </c>
      <c r="G42" s="13">
        <v>164800.68</v>
      </c>
      <c r="H42" s="13">
        <v>151497.07</v>
      </c>
      <c r="I42" s="13">
        <f t="shared" si="1"/>
        <v>-261174.77000000002</v>
      </c>
      <c r="J42" s="15">
        <f t="shared" si="2"/>
        <v>51.64545026193035</v>
      </c>
      <c r="K42" s="13">
        <f t="shared" si="3"/>
        <v>-227683.58000000002</v>
      </c>
      <c r="L42" s="15">
        <f t="shared" si="4"/>
        <v>55.059492633834118</v>
      </c>
    </row>
    <row r="43" spans="1:12" x14ac:dyDescent="0.25">
      <c r="A43" s="4">
        <v>10</v>
      </c>
      <c r="B43" s="4">
        <v>6</v>
      </c>
      <c r="C43" s="5" t="s">
        <v>3</v>
      </c>
      <c r="D43" s="13">
        <v>34607.760000000002</v>
      </c>
      <c r="E43" s="14">
        <v>39312.949999999997</v>
      </c>
      <c r="F43" s="13">
        <v>39828.660000000003</v>
      </c>
      <c r="G43" s="13">
        <v>39613.279999999999</v>
      </c>
      <c r="H43" s="13">
        <v>39613.25</v>
      </c>
      <c r="I43" s="13">
        <f t="shared" si="1"/>
        <v>5220.9000000000015</v>
      </c>
      <c r="J43" s="15">
        <f t="shared" si="2"/>
        <v>115.0859229259565</v>
      </c>
      <c r="K43" s="13">
        <f t="shared" si="3"/>
        <v>515.7100000000064</v>
      </c>
      <c r="L43" s="15">
        <f t="shared" si="4"/>
        <v>101.31180692367275</v>
      </c>
    </row>
    <row r="44" spans="1:12" x14ac:dyDescent="0.25">
      <c r="A44" s="8">
        <v>11</v>
      </c>
      <c r="B44" s="8" t="s">
        <v>39</v>
      </c>
      <c r="C44" s="9" t="s">
        <v>2</v>
      </c>
      <c r="D44" s="10">
        <f>(D45+D46)</f>
        <v>55863.35</v>
      </c>
      <c r="E44" s="10">
        <f t="shared" ref="E44:K44" si="12">(E45+E46)</f>
        <v>60998.080000000002</v>
      </c>
      <c r="F44" s="10">
        <f t="shared" si="12"/>
        <v>63570.020000000004</v>
      </c>
      <c r="G44" s="10">
        <f t="shared" si="12"/>
        <v>62078.68</v>
      </c>
      <c r="H44" s="10">
        <f t="shared" si="12"/>
        <v>60540.99</v>
      </c>
      <c r="I44" s="10">
        <f t="shared" si="12"/>
        <v>7706.6700000000055</v>
      </c>
      <c r="J44" s="10">
        <f>F44/D44*100</f>
        <v>113.79557437926655</v>
      </c>
      <c r="K44" s="10">
        <f t="shared" si="12"/>
        <v>2571.9400000000005</v>
      </c>
      <c r="L44" s="10">
        <f>F44/E44*100</f>
        <v>104.21642779576013</v>
      </c>
    </row>
    <row r="45" spans="1:12" ht="19.5" customHeight="1" x14ac:dyDescent="0.25">
      <c r="A45" s="4">
        <v>11</v>
      </c>
      <c r="B45" s="4">
        <v>2</v>
      </c>
      <c r="C45" s="5" t="s">
        <v>1</v>
      </c>
      <c r="D45" s="13">
        <v>47150.59</v>
      </c>
      <c r="E45" s="14">
        <v>52252.47</v>
      </c>
      <c r="F45" s="13">
        <v>54732.12</v>
      </c>
      <c r="G45" s="13">
        <v>53416.54</v>
      </c>
      <c r="H45" s="13">
        <v>52100.95</v>
      </c>
      <c r="I45" s="13">
        <f t="shared" ref="I45:I48" si="13">F45-D45</f>
        <v>7581.5300000000061</v>
      </c>
      <c r="J45" s="15">
        <f t="shared" ref="J45:J48" si="14">F45/D45*100</f>
        <v>116.0793958251636</v>
      </c>
      <c r="K45" s="13">
        <f t="shared" ref="K45:K48" si="15">F45-E45</f>
        <v>2479.6500000000015</v>
      </c>
      <c r="L45" s="15">
        <f t="shared" ref="L45:L48" si="16">F45/E45*100</f>
        <v>104.74551729324948</v>
      </c>
    </row>
    <row r="46" spans="1:12" x14ac:dyDescent="0.25">
      <c r="A46" s="4">
        <v>11</v>
      </c>
      <c r="B46" s="4">
        <v>5</v>
      </c>
      <c r="C46" s="5" t="s">
        <v>0</v>
      </c>
      <c r="D46" s="13">
        <v>8712.76</v>
      </c>
      <c r="E46" s="14">
        <v>8745.61</v>
      </c>
      <c r="F46" s="13">
        <v>8837.9</v>
      </c>
      <c r="G46" s="13">
        <v>8662.14</v>
      </c>
      <c r="H46" s="13">
        <v>8440.0400000000009</v>
      </c>
      <c r="I46" s="13">
        <f t="shared" si="13"/>
        <v>125.13999999999942</v>
      </c>
      <c r="J46" s="15">
        <f t="shared" si="14"/>
        <v>101.43628425435797</v>
      </c>
      <c r="K46" s="13">
        <f t="shared" si="15"/>
        <v>92.289999999999054</v>
      </c>
      <c r="L46" s="15">
        <f t="shared" si="16"/>
        <v>101.05527230233224</v>
      </c>
    </row>
    <row r="47" spans="1:12" ht="31.5" x14ac:dyDescent="0.25">
      <c r="A47" s="8">
        <v>13</v>
      </c>
      <c r="B47" s="8" t="s">
        <v>39</v>
      </c>
      <c r="C47" s="9" t="s">
        <v>42</v>
      </c>
      <c r="D47" s="10">
        <f>(D48)</f>
        <v>6113.88</v>
      </c>
      <c r="E47" s="10">
        <f t="shared" ref="E47:H47" si="17">(E48)</f>
        <v>3435.46</v>
      </c>
      <c r="F47" s="10">
        <f t="shared" si="17"/>
        <v>23404.11</v>
      </c>
      <c r="G47" s="10">
        <f t="shared" si="17"/>
        <v>25747.97</v>
      </c>
      <c r="H47" s="10">
        <f t="shared" si="17"/>
        <v>30877.62</v>
      </c>
      <c r="I47" s="16">
        <f>F47-D47</f>
        <v>17290.23</v>
      </c>
      <c r="J47" s="17">
        <f t="shared" si="14"/>
        <v>382.80290094015584</v>
      </c>
      <c r="K47" s="16">
        <f t="shared" si="15"/>
        <v>19968.650000000001</v>
      </c>
      <c r="L47" s="17">
        <f t="shared" si="16"/>
        <v>681.25112794210963</v>
      </c>
    </row>
    <row r="48" spans="1:12" ht="31.5" customHeight="1" x14ac:dyDescent="0.25">
      <c r="A48" s="4">
        <v>13</v>
      </c>
      <c r="B48" s="4">
        <v>1</v>
      </c>
      <c r="C48" s="5" t="s">
        <v>54</v>
      </c>
      <c r="D48" s="13">
        <v>6113.88</v>
      </c>
      <c r="E48" s="14">
        <v>3435.46</v>
      </c>
      <c r="F48" s="13">
        <v>23404.11</v>
      </c>
      <c r="G48" s="13">
        <v>25747.97</v>
      </c>
      <c r="H48" s="13">
        <v>30877.62</v>
      </c>
      <c r="I48" s="13">
        <f t="shared" si="13"/>
        <v>17290.23</v>
      </c>
      <c r="J48" s="15">
        <f t="shared" si="14"/>
        <v>382.80290094015584</v>
      </c>
      <c r="K48" s="13">
        <f t="shared" si="15"/>
        <v>19968.650000000001</v>
      </c>
      <c r="L48" s="15">
        <f t="shared" si="16"/>
        <v>681.25112794210963</v>
      </c>
    </row>
    <row r="49" spans="1:12" x14ac:dyDescent="0.25">
      <c r="A49" s="4"/>
      <c r="B49" s="4"/>
      <c r="C49" s="5" t="s">
        <v>53</v>
      </c>
      <c r="D49" s="13">
        <v>0</v>
      </c>
      <c r="E49" s="14">
        <v>0</v>
      </c>
      <c r="F49" s="13">
        <v>0</v>
      </c>
      <c r="G49" s="13">
        <v>31982.34</v>
      </c>
      <c r="H49" s="13">
        <v>63749.25</v>
      </c>
      <c r="I49" s="13"/>
      <c r="J49" s="15"/>
      <c r="K49" s="13"/>
      <c r="L49" s="15"/>
    </row>
    <row r="50" spans="1:12" x14ac:dyDescent="0.25">
      <c r="A50" s="11"/>
      <c r="B50" s="8" t="s">
        <v>39</v>
      </c>
      <c r="C50" s="12" t="s">
        <v>40</v>
      </c>
      <c r="D50" s="10">
        <f>D5+D15+D18+D24+D29+D31+D37+D40+D44+D47</f>
        <v>4002851.99</v>
      </c>
      <c r="E50" s="10">
        <f>E5+E15+E18+E24+E29+E31+E37+E40+E44+E47</f>
        <v>5215199.6900000004</v>
      </c>
      <c r="F50" s="10">
        <f>F5+F15+F18+F24+F29+F31+F37+F40+F44+F47</f>
        <v>3845362.36</v>
      </c>
      <c r="G50" s="10">
        <f>G5+G15+G18+G24+G29+G31+G37+G40+G44+G47+G49</f>
        <v>2704423.6399999997</v>
      </c>
      <c r="H50" s="10">
        <f>H5+H15+H18+H24+H29+H31+H37+H40+H44+H47+H49</f>
        <v>2685095.2800000003</v>
      </c>
      <c r="I50" s="10">
        <f>I5+I15+I18+I24+I29+I31+I37+I40+I44+I47</f>
        <v>-157489.63000000009</v>
      </c>
      <c r="J50" s="10">
        <f>F50/D50*100</f>
        <v>96.065564492680622</v>
      </c>
      <c r="K50" s="10">
        <f>K5+K15+K18+K24+K29+K31+K37+K40+K44+K47</f>
        <v>-1369837.3300000003</v>
      </c>
      <c r="L50" s="10">
        <f>F50/E50*100</f>
        <v>73.733751123152089</v>
      </c>
    </row>
    <row r="51" spans="1:12" x14ac:dyDescent="0.25">
      <c r="C51" s="6"/>
    </row>
    <row r="52" spans="1:12" x14ac:dyDescent="0.25">
      <c r="C52" s="7"/>
    </row>
    <row r="53" spans="1:12" x14ac:dyDescent="0.25">
      <c r="C53" s="7"/>
    </row>
    <row r="54" spans="1:12" x14ac:dyDescent="0.25">
      <c r="C54" s="7"/>
    </row>
  </sheetData>
  <autoFilter ref="A4:GV50"/>
  <mergeCells count="11">
    <mergeCell ref="A3:A4"/>
    <mergeCell ref="B3:B4"/>
    <mergeCell ref="C3:C4"/>
    <mergeCell ref="A1:L1"/>
    <mergeCell ref="I3:J3"/>
    <mergeCell ref="K3:L3"/>
    <mergeCell ref="H3:H4"/>
    <mergeCell ref="G3:G4"/>
    <mergeCell ref="F3:F4"/>
    <mergeCell ref="E3:E4"/>
    <mergeCell ref="D3:D4"/>
  </mergeCells>
  <pageMargins left="0.39370078740157483" right="0.39370078740157483" top="1.3779527559055118" bottom="0.78740157480314965" header="0.51181102362204722" footer="0.51181102362204722"/>
  <pageSetup paperSize="9" scale="63" fitToHeight="0" orientation="landscape" r:id="rId1"/>
  <headerFooter differentFirst="1" scaleWithDoc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Кондракова</dc:creator>
  <cp:lastModifiedBy>Пользователь Windows</cp:lastModifiedBy>
  <cp:lastPrinted>2022-10-31T16:55:09Z</cp:lastPrinted>
  <dcterms:created xsi:type="dcterms:W3CDTF">2022-02-24T09:12:14Z</dcterms:created>
  <dcterms:modified xsi:type="dcterms:W3CDTF">2022-12-02T14:31:14Z</dcterms:modified>
</cp:coreProperties>
</file>