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6" windowWidth="14256" windowHeight="10776" firstSheet="1" activeTab="1"/>
  </bookViews>
  <sheets>
    <sheet name="31.12.2018" sheetId="1" state="hidden" r:id="rId1"/>
    <sheet name="Реестр" sheetId="2" r:id="rId2"/>
  </sheets>
  <externalReferences>
    <externalReference r:id="rId3"/>
  </externalReferences>
  <calcPr calcId="144525" fullPrecision="0"/>
</workbook>
</file>

<file path=xl/calcChain.xml><?xml version="1.0" encoding="utf-8"?>
<calcChain xmlns="http://schemas.openxmlformats.org/spreadsheetml/2006/main">
  <c r="U49" i="2" l="1"/>
  <c r="W49" i="2" s="1"/>
  <c r="O16" i="2" l="1"/>
  <c r="B5" i="2" l="1"/>
  <c r="C5" i="2" s="1"/>
  <c r="D5" i="2" s="1"/>
  <c r="E5" i="2" s="1"/>
  <c r="F5" i="2" s="1"/>
  <c r="G5" i="2" s="1"/>
  <c r="H5" i="2" s="1"/>
  <c r="I5" i="2" l="1"/>
  <c r="J5" i="2" s="1"/>
  <c r="K5" i="2" s="1"/>
  <c r="L5" i="2" s="1"/>
  <c r="M5" i="2" l="1"/>
  <c r="N5" i="2" s="1"/>
  <c r="O5" i="2" s="1"/>
  <c r="P5" i="2" s="1"/>
  <c r="Q5" i="2" s="1"/>
  <c r="R5" i="2" s="1"/>
  <c r="W67" i="2"/>
  <c r="U67" i="2" s="1"/>
  <c r="Y77" i="2"/>
  <c r="W77" i="2" s="1"/>
  <c r="U77" i="2" s="1"/>
  <c r="Y81" i="2"/>
  <c r="Y78" i="2"/>
  <c r="W78" i="2" s="1"/>
  <c r="U78" i="2" s="1"/>
  <c r="W73" i="2"/>
  <c r="W74" i="2" l="1"/>
  <c r="U74" i="2" s="1"/>
  <c r="W62" i="2"/>
  <c r="U62" i="2" s="1"/>
  <c r="W70" i="2"/>
  <c r="U70" i="2" s="1"/>
  <c r="W61" i="2"/>
  <c r="U61" i="2" s="1"/>
  <c r="W71" i="2"/>
  <c r="U71" i="2" s="1"/>
  <c r="W72" i="2"/>
  <c r="U72" i="2" s="1"/>
  <c r="W58" i="2"/>
  <c r="U58" i="2" s="1"/>
  <c r="W59" i="2"/>
  <c r="U59" i="2" s="1"/>
  <c r="W63" i="2"/>
  <c r="U63" i="2" s="1"/>
  <c r="W64" i="2"/>
  <c r="U64" i="2" s="1"/>
  <c r="W65" i="2"/>
  <c r="U65" i="2" s="1"/>
  <c r="W66" i="2"/>
  <c r="U66" i="2" s="1"/>
  <c r="W68" i="2"/>
  <c r="U68" i="2" s="1"/>
  <c r="W69" i="2"/>
  <c r="U69" i="2" s="1"/>
  <c r="W60" i="2"/>
  <c r="U60" i="2" s="1"/>
  <c r="U73" i="2"/>
  <c r="V60" i="2" l="1"/>
  <c r="S31" i="2" l="1"/>
  <c r="U28" i="2" l="1"/>
  <c r="W28" i="2" s="1"/>
  <c r="U50" i="2" l="1"/>
  <c r="W50" i="2" s="1"/>
  <c r="U45" i="2"/>
  <c r="W45" i="2" s="1"/>
  <c r="U27" i="2"/>
  <c r="W27" i="2" s="1"/>
  <c r="U32" i="2"/>
  <c r="W32" i="2" s="1"/>
  <c r="U46" i="2"/>
  <c r="W46" i="2" s="1"/>
  <c r="U33" i="2"/>
  <c r="W33" i="2" s="1"/>
  <c r="U30" i="2"/>
  <c r="W30" i="2" s="1"/>
  <c r="U47" i="2"/>
  <c r="W47" i="2" s="1"/>
  <c r="U54" i="2"/>
  <c r="W54" i="2" s="1"/>
  <c r="U34" i="2"/>
  <c r="W34" i="2" s="1"/>
  <c r="U55" i="2"/>
  <c r="W55" i="2" s="1"/>
  <c r="U35" i="2"/>
  <c r="W35" i="2" s="1"/>
  <c r="U56" i="2"/>
  <c r="W56" i="2" s="1"/>
  <c r="U57" i="2"/>
  <c r="W57" i="2" s="1"/>
  <c r="U48" i="2"/>
  <c r="W48" i="2" s="1"/>
  <c r="U38" i="2"/>
  <c r="W38" i="2" s="1"/>
  <c r="U52" i="2"/>
  <c r="W52" i="2" s="1"/>
  <c r="U42" i="2"/>
  <c r="W42" i="2" s="1"/>
  <c r="U43" i="2"/>
  <c r="W43" i="2" s="1"/>
  <c r="U44" i="2"/>
  <c r="W44" i="2" s="1"/>
  <c r="U40" i="2"/>
  <c r="W40" i="2" s="1"/>
  <c r="U41" i="2"/>
  <c r="W41" i="2" s="1"/>
  <c r="U37" i="2"/>
  <c r="W37" i="2" s="1"/>
  <c r="U39" i="2"/>
  <c r="W39" i="2" s="1"/>
  <c r="U26" i="2"/>
  <c r="W26" i="2" s="1"/>
  <c r="U36" i="2"/>
  <c r="W36" i="2" s="1"/>
  <c r="U31" i="2"/>
  <c r="U29" i="2"/>
  <c r="W29" i="2" s="1"/>
  <c r="U84" i="2"/>
  <c r="W84" i="2" s="1"/>
  <c r="U53" i="2"/>
  <c r="W53" i="2" s="1"/>
  <c r="U51" i="2"/>
  <c r="S79" i="2"/>
  <c r="W79" i="2" s="1"/>
  <c r="U79" i="2" s="1"/>
  <c r="S81" i="2"/>
  <c r="W81" i="2" s="1"/>
  <c r="U81" i="2" s="1"/>
  <c r="S82" i="2"/>
  <c r="W82" i="2" s="1"/>
  <c r="U82" i="2" s="1"/>
  <c r="S80" i="2"/>
  <c r="W31" i="2" l="1"/>
  <c r="W80" i="2"/>
  <c r="U80" i="2" s="1"/>
  <c r="V78" i="2" s="1"/>
  <c r="V38" i="2"/>
  <c r="W51" i="2"/>
  <c r="K5" i="1" l="1"/>
  <c r="N35" i="1" l="1"/>
  <c r="N34" i="1"/>
  <c r="T32" i="1" l="1"/>
  <c r="N61" i="1"/>
  <c r="N6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5" i="1"/>
  <c r="I7" i="1" l="1"/>
  <c r="I7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<sst xmlns="http://schemas.openxmlformats.org/spreadsheetml/2006/main" count="829" uniqueCount="273">
  <si>
    <t>№ п/п</t>
  </si>
  <si>
    <t>Наименование организации</t>
  </si>
  <si>
    <t>Вид экономической деятельности (по ОКВЭД)</t>
  </si>
  <si>
    <t>Наименование учредителя организации</t>
  </si>
  <si>
    <t>Суммарная доля участия (собственности) муниципалитета в хозяйствующем субъекте. %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</si>
  <si>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</si>
  <si>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услуг). %</t>
  </si>
  <si>
    <t>Рыночная доля хозяйствующего субъекта в стоимостном выражении (по выручке от реализации товаров/ работ/ услуг),%</t>
  </si>
  <si>
    <t>Суммарный объем бюджетного финансирования хозяйствующего субъекта, тыс.рублей</t>
  </si>
  <si>
    <t>отраслевой</t>
  </si>
  <si>
    <t>территориальный</t>
  </si>
  <si>
    <t>Единица измерения</t>
  </si>
  <si>
    <t>Значение показателя за год</t>
  </si>
  <si>
    <t>Объем рынка</t>
  </si>
  <si>
    <t>Рыночная доля хозяйствуюшего субъекта в натуральном выражении, %</t>
  </si>
  <si>
    <t>Выручка (оборот) хозяйствующего субъекта от реализации товаров, работ, услуг, тыс. рублей</t>
  </si>
  <si>
    <t xml:space="preserve">Объем рынка (по выручке,обороту), тыс. рублей </t>
  </si>
  <si>
    <t>Рыночная доля хозяйствуюшего субъекта в в стоимостном выражении, %</t>
  </si>
  <si>
    <t>Муниципальное бюджетное общеобразовательное учреждение средняя общеобразовательная школа №1 города Невинномысска</t>
  </si>
  <si>
    <t xml:space="preserve">85.14 </t>
  </si>
  <si>
    <t>управление образования администрации города Невинномысска (далее-УО)</t>
  </si>
  <si>
    <t>Рынок социальных услуг</t>
  </si>
  <si>
    <t>обучающийся</t>
  </si>
  <si>
    <t>Муниципальное бюджетное общеобразовательное учреждение средняя общеобразовательная школа №2 города Невинномысска</t>
  </si>
  <si>
    <t>85.14</t>
  </si>
  <si>
    <t>УО</t>
  </si>
  <si>
    <t>Муниципальное бюджетное учреждение «Центр административно-хозяйственного обслуживания»  города Невинномысска</t>
  </si>
  <si>
    <t>транспортное обслуживание</t>
  </si>
  <si>
    <t>м2</t>
  </si>
  <si>
    <t>Муниципальное бюджетное общеобразовательное учреждение среднего общеобразовательная школа №3 города Невинномысска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</si>
  <si>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</si>
  <si>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бюджетное общеобразовательное учреждение Лицей №6 города Невинномысска</t>
  </si>
  <si>
    <t xml:space="preserve">Муниципальное бюджетное общеобразовательное учреждение средняя общеобразовательная школа № 7 города Невинномысска  </t>
  </si>
  <si>
    <t xml:space="preserve">Муниципальное бюджетное общеобразовательное учреждение средняя  общеобразовательная школа № 8 имени Героя Советского Союза Т.Н.Подгорного города Невинномысска  </t>
  </si>
  <si>
    <t>Муниципальное бюджетное общеобразовательное учреждение гимназия № 9 города Невинномысска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</si>
  <si>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</si>
  <si>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 xml:space="preserve">Муниципальное бюджетное общеобразовательное учреждение средняя общеобразовательная школа № 11 города Невинномысска </t>
  </si>
  <si>
    <t>муниципальное бюджетное общеобразовательное учреждение средняя общеобразовательная школа № 12 города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</si>
  <si>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</si>
  <si>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</si>
  <si>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</si>
  <si>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</si>
  <si>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</si>
  <si>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</si>
  <si>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</si>
  <si>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85.41</t>
  </si>
  <si>
    <t>Муниципальное  бюджетное образовательное  учреждение «Центр психолого-медико-социального сопровождения» города Невинномысска</t>
  </si>
  <si>
    <t xml:space="preserve">Муниципальное бюджетное учреждение дополнительного образования детско-юношеская спортивная школа «Шерстяник» </t>
  </si>
  <si>
    <t>Муниципальное бюджетное учреждение дополнительного образования детско-юношеская спортивная школа «Рекорд» города Невинномысска</t>
  </si>
  <si>
    <t>Муниципальное бюджетное учреждение дополнительного образования «Дворец детского творчества» города Невинномысска</t>
  </si>
  <si>
    <t> 85.41</t>
  </si>
  <si>
    <t>Муниципальное  бюджетное учреждение  дополнительного образования  «Детско-юношеская спортивная школа  №1» города Невинномысска</t>
  </si>
  <si>
    <t>Муниципальное бюджетное дошкольное образовательное учреждение «Центр развития ребенка – детский сад № 1 «Малыш» города Невинномысска</t>
  </si>
  <si>
    <t>85.11    88.91</t>
  </si>
  <si>
    <t>Муниципальное бюджетное дошкольное образовательное учреждение «Детский сад общеразвивающего вида №2 «Теремок» с приоритетным осуществлением физического направления развития воспитанников города Невинномысска»</t>
  </si>
  <si>
    <t>Муниципальное бюджетное дошкольное образовательное учреждение «Центр развития ребенка - детский сад № 3 «Улыбка» города Невинномысска</t>
  </si>
  <si>
    <t>Муниципальное бюджетное дошкольное образовательное учреждение «Детский сад №4 «Пчелка» города Невинномысска</t>
  </si>
  <si>
    <t>85.11, 88.91</t>
  </si>
  <si>
    <t>Муниципальное бюджетное дошкольное образовательное учреждение «Детский сад обще-развивающего вида № 14 «Ромашка»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</si>
  <si>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 общеразвивающего вида № 15 «Солнышко» с приоритетным осуществлением познавательно-речевого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</si>
  <si>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16 «Ручеек»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</si>
  <si>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18 «Красная шапочка» с приоритетным осуществлением познавательно – 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</si>
  <si>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19 «Тополек» с приоритетным осуществлением художественно-эстетического направления развития воспитанников» города Невинномысска</t>
  </si>
  <si>
    <t>Муниципальное бюджетное дошкольное образовательное учреждение «Центр развития ребенка – детский сад № 22 «Гамма» города Невинномысска</t>
  </si>
  <si>
    <t>Муниципальное бюджетное дошкольное образовательное учреждение «Детский сад общеразвивающего вида № 23 «Огонек» с приоритетным осуществлением физического направления развития воспитанников» города Невинномысска</t>
  </si>
  <si>
    <t xml:space="preserve">Муниципальное бюджетное дошкольное образовательное учреждение «Детский сад общеразвивающего вида №24 «Радуга» с приоритетным осуществлением художественно-эстетического направления развития воспитанников» города Невинномысска </t>
  </si>
  <si>
    <t>Муниципальное бюджетное дошкольное образовательное учреждение «Детский сад общеразвивающего вида № 25 «Теремок»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</si>
  <si>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№26 «Белочка» с приоритетным осуществлением художественно - эстетического направления развития воспитанников» города Невинномысска</t>
  </si>
  <si>
    <t xml:space="preserve"> Муниципальное бюджетное дошкольное образовательное учреждение «Детский сад общеразвивающего вида № 27 «Ласточка» с  приоритетным осуществлением познавательно-речевого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</si>
  <si>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№ 29 «Медвежонок» города Невинномысска</t>
  </si>
  <si>
    <t>85.11; 88.91</t>
  </si>
  <si>
    <t>Муниципальное бюджетное дошкольное общеобразовательное учреждение «Детский сад комбинированного вида № 30 «Солнышко» города Невинномысска</t>
  </si>
  <si>
    <t>Муниципальное бюджетное дошкольное образовательное учреждение «Детский сад общеразвивающего вида № 40 «Светлячок» с приоритетным осуществлением социально-личностного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</si>
  <si>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комбинированного вида № 41 «Скворушка» города Невинномысска</t>
  </si>
  <si>
    <t>Муниципальное бюджетное дошкольное образовательное учреждение «Детский сад №42 «Материнская школа» города Невинномысска</t>
  </si>
  <si>
    <t>Муниципальное бюджетное дошкольное образовательное учреждение «Детский сад общеразвивающего вида № 43 «Аленушка» с приоритетным осуществлением познавательно – речевого направления развития воспитанников» города Невинномысска</t>
  </si>
  <si>
    <t>Муниципальное бюджетное дошкольное образовательное учреждение «Центр развития ребенка - детский сад № 45 «Гармония» города Невинномысска</t>
  </si>
  <si>
    <t>муниципальное бюджетное дошкольное образовательное учреждение «Детский сад комбинированного вида № 46» города Невинномысска</t>
  </si>
  <si>
    <t>Муниципальное бюджетное дошкольное образовательное учреждение «Центр развития ребенка – детский сад № 47 «Родничок» города Невинномысска</t>
  </si>
  <si>
    <t>муниципальное бюджетное дошкольное образовательное учреждение «Детский сад комбинированного вида № 48 «Незабудка» города Невинномысска</t>
  </si>
  <si>
    <t>Муниципальное бюджетное дошкольное образовательное учреждение «Центр развития ребенка – детский сад № 49 «Аленький цветочек» города Невинномысска</t>
  </si>
  <si>
    <t>Муниципальное бюджетное дошкольное образовательное учреждение «Центр развития ребенка - детский сад № 50 «Светофорик» города Невинномысска</t>
  </si>
  <si>
    <t>Муниципальное бюджетное дошкольное образовательное учреждение «Детский сад общеразвивающего вида № 51 «Радость» с приоритетным осуществлением социально-личностного направления развития воспитанников» города Невинномысска</t>
  </si>
  <si>
    <t>Муниципальное бюджетное дошкольное образовательное учреждение 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</si>
  <si>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учреждение «Центр развития образования» города Невинномысска</t>
  </si>
  <si>
    <t>Муниципальное бюджетное учреждение дополнительного образования «Центр детского научного и инженерно-технического творчества» города Невинномысска</t>
  </si>
  <si>
    <t>Муниципальное казенное дошкольное образовательное учреждение «Детский сад № 9 «Одуванчик» города Невинномысска</t>
  </si>
  <si>
    <t>-</t>
  </si>
  <si>
    <t>мероприятие     курсы переподготовки</t>
  </si>
  <si>
    <t>Муниципальное бюджетное дошкольное образовательное учреждение «Детский сад комбинированного вида № 10 «Золотой ключик» города Невинномысска</t>
  </si>
  <si>
    <t>Муниципальное бюджетное дошкольное  образовательное учреждение «Детский сад № 12 «Аленький цветочек» города Невинномысска</t>
  </si>
  <si>
    <t>всего по бюджету(местный+край)</t>
  </si>
  <si>
    <t>внебюджет</t>
  </si>
  <si>
    <t>Осн. Меропр. 1+лето - гренада +  внебюджет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</si>
  <si>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</si>
  <si>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</si>
  <si>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</si>
  <si>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</si>
  <si>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</si>
  <si>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Наименование товарного рынка присутствия хозяйствующего субъекта</t>
  </si>
  <si>
    <t>территориальное (географические границы товарного рынка)</t>
  </si>
  <si>
    <t>местный</t>
  </si>
  <si>
    <t>Объем реализованных на товарном рынке товаров, работ, услуг в натуральном выражении</t>
  </si>
  <si>
    <t>хозяйствующим субъектом</t>
  </si>
  <si>
    <t>всеми хозяйствующими субъектами в географических границах товарного рынка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</si>
  <si>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</si>
  <si>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</si>
  <si>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</si>
  <si>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Примечания</t>
  </si>
  <si>
    <t>кв.см</t>
  </si>
  <si>
    <t>Обеспечение сведениями, необходимыми для осуществления градостроительной деятельности, проведения землеустройства на територии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</si>
  <si>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</si>
  <si>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Выполнение работ по благоустройст-ву городской среды</t>
  </si>
  <si>
    <t>Торговля пищевыми продуктами</t>
  </si>
  <si>
    <t>Фармация</t>
  </si>
  <si>
    <t>Муниципальное унитарное предприятие "Гарантия" города Невинномысска</t>
  </si>
  <si>
    <t>Бытовые услуги</t>
  </si>
  <si>
    <t>шт.</t>
  </si>
  <si>
    <t>Общественная безопасность</t>
  </si>
  <si>
    <t>Администрация города Невинномысска Ставропольского края</t>
  </si>
  <si>
    <t>количество обучающихся, человек</t>
  </si>
  <si>
    <t>количество мероприятий, еденица</t>
  </si>
  <si>
    <t>единица</t>
  </si>
  <si>
    <t>Комитет по культуре администрации города Невинномысска</t>
  </si>
  <si>
    <t>Культура</t>
  </si>
  <si>
    <t>Дополнительное образование</t>
  </si>
  <si>
    <t>чел</t>
  </si>
  <si>
    <t>Комитет по молодежной политике, физической культуре и спорту админитрации города Невинномысска</t>
  </si>
  <si>
    <t>га</t>
  </si>
  <si>
    <t>Администрация города Невинномысска в лице управления жилищно-коммунального хозяйства администрации города Невинномысска</t>
  </si>
  <si>
    <t>услуга</t>
  </si>
  <si>
    <t xml:space="preserve">Управление образования администрации города Невинномысска </t>
  </si>
  <si>
    <t>Услуга по организации летнего отдыха не реализовывалась в связи с пандемией</t>
  </si>
  <si>
    <t>мероприятие / курсы повышения квалификации / курсы переподготовки</t>
  </si>
  <si>
    <t>25 / 195 / 25</t>
  </si>
  <si>
    <t>транспортное обслуживание, час. / содержание, ремонт зданий образовательных организаций, ед.</t>
  </si>
  <si>
    <t>1550 / 54</t>
  </si>
  <si>
    <t>100 / 100</t>
  </si>
  <si>
    <t>Уборка территории и аналогичная деятельность</t>
  </si>
  <si>
    <t xml:space="preserve">единица </t>
  </si>
  <si>
    <t>Библиотечные услуги /
Библиотечное, библиографическое и информационное обслуживание пользователей библиотеки</t>
  </si>
  <si>
    <t>Дополнительные образовательные услуги</t>
  </si>
  <si>
    <t>усл.</t>
  </si>
  <si>
    <t>Рынок выполнения работ по благоустройству городской среды</t>
  </si>
  <si>
    <t>Определением арбитражного суда Ставропольского края от 01.12.2020  А 63-13577/2020 в отношении ОАО "СтройБытГарант" введена процедура наблюдения</t>
  </si>
  <si>
    <t>т.</t>
  </si>
  <si>
    <t>Комитет по управлению муниципальным имуществом администрации г. Невинномысска</t>
  </si>
  <si>
    <t>Деятельность в области архитектуры</t>
  </si>
  <si>
    <t>местный/региональный</t>
  </si>
  <si>
    <t>кол. договоров</t>
  </si>
  <si>
    <t>Комитет по управлению муниципальным имуществом администрации г. Невинномысска Ставропольского края</t>
  </si>
  <si>
    <t>Комитет по управлению муниципальным имуществом администрации города Невинномысска Ставропольского края</t>
  </si>
  <si>
    <t>Содержание и текущий ремонт жилого фонда / Ритуальные услуги</t>
  </si>
  <si>
    <t>тыс. кв.м / шт. (похорон)</t>
  </si>
  <si>
    <t>81 / 773</t>
  </si>
  <si>
    <t>1425 / 3092</t>
  </si>
  <si>
    <t>5,68 / 25,00</t>
  </si>
  <si>
    <t>21068 / 3405</t>
  </si>
  <si>
    <t>370915 / 13620</t>
  </si>
  <si>
    <t>0,00 / 0,00</t>
  </si>
  <si>
    <t>Издание газеты в печатном виде</t>
  </si>
  <si>
    <t>100,00/ 100,00 / 100,00</t>
  </si>
  <si>
    <t>чел. / час</t>
  </si>
  <si>
    <t>Администрация города Невинномысска Ставропольского края Российской Федерации</t>
  </si>
  <si>
    <t>шт. (договоров)</t>
  </si>
  <si>
    <t>Физическая культура</t>
  </si>
  <si>
    <t>Молодежная политике</t>
  </si>
  <si>
    <t xml:space="preserve">Финансовое управление администрации города Невинномысска </t>
  </si>
  <si>
    <t>Услуги в области бухгалтерского учета, по проведению финансового аудита, по налоговому консультированию</t>
  </si>
  <si>
    <t>Количество обслуживаемых муниципальных учреждений</t>
  </si>
  <si>
    <t>МУНИЦИПАЛЬНОЕ БЮДЖЕТНОЕ УЧРЕЖДЕНИЕ ПО БЛАГОУСТРОЙСТВУ ГОРОДА НЕВИННОМЫССКА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</si>
  <si>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</si>
  <si>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КАЗЕННОЕ УЧРЕЖДЕНИЕ "УПРАВЛЕНИЕ ПО ЧРЕЗВЫЧАЙНЫМ СИТУАЦИЯМ И ГРАЖДАНСКОЙ ОБОРОНЕ ГОРОДА НЕВИННОМЫССКА"</t>
  </si>
  <si>
    <t>МУНИЦИПАЛЬНОЕ БЮДЖЕТНОЕ УЧРЕЖДЕНИЕ "ЦЕНТРАЛЬНАЯ ГОРОДСКАЯ БИБЛИОТЕКА"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</si>
  <si>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</si>
  <si>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</si>
  <si>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</si>
  <si>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</si>
  <si>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 " ГОРОДА НЕВИННОМЫССКА</t>
  </si>
  <si>
    <t>МУНИЦИПАЛЬНОЕ БЮДЖЕТНОЕ УЧРЕЖДЕНИЕ "СПОРТИВНАЯ ШКОЛА ПО ЗИМНИМ ВИДАМ СПОРТА" ГОРОДА НЕВИННОМЫССКА</t>
  </si>
  <si>
    <t>МУНИЦИПАЛЬНОЕ БЮДЖЕТНОЕ УЧРЕЖДЕНИЕ "СПОРТИВНО-КУЛЬТУРНЫЙ КОМПЛЕКС "ОЛИМП" ГОРОДА НЕВИННОМЫССКА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</si>
  <si>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</si>
  <si>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</si>
  <si>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МУНИЦИПАЛЬНОЕ УНИТАРНОЕ ПРЕДПРИЯТИЕ "АПТЕКА № 164" Г.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</si>
  <si>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</si>
  <si>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"ГАРАНТИЯ"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</si>
  <si>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</si>
  <si>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УНИТАРНОЕ ПРЕДПРИЯТИЕ КОММУНАЛЬНОГО ХОЗЯЙСТВА "НЕПТУН" Г. НЕВИННОМЫССКА</t>
  </si>
  <si>
    <t>ОТКРЫТОЕ АКЦИОНЕРНОЕ ОБЩЕСТВО "СТРОЙБЫТГАРАНТ"</t>
  </si>
  <si>
    <t>ОБЩЕСТВО С ОГРАНИЧЕННОЙ ОТВЕТСТВЕННОСТЬЮ "ЮГ-ГАРАНТ"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</si>
  <si>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</si>
  <si>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</si>
  <si>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</si>
  <si>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</si>
  <si>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</si>
  <si>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</si>
  <si>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</si>
  <si>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</si>
  <si>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</si>
  <si>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</si>
  <si>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"ДЕТСКИЙ САД ОБЩЕ-РАЗВИВАЮЩЕГО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</si>
  <si>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</si>
  <si>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</si>
  <si>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</si>
  <si>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 – 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</si>
  <si>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</si>
  <si>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</si>
  <si>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</si>
  <si>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</si>
  <si>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</si>
  <si>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</si>
  <si>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 – 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</si>
  <si>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</si>
  <si>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</si>
  <si>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ДОШКОЛЬНОЕ ОБРАЗОВАТЕЛЬНОЕ УЧРЕЖДЕНИЕ "ДЕТСКИЙ САД ОБЩЕРАЗВИВАЮЩЕГО ВИДА №26 "БЕЛОЧКА" С ПРИОРИТЕТНЫМ ОСУЩЕСТВЛЕНИЕМ ХУДОЖЕСТВЕННО - 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</si>
  <si>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– ДЕТСКИЙ САД № 1 "МАЛЫШ" ГОРОДА НЕВИННОМЫССКА</t>
  </si>
  <si>
    <t>МУНИЦИПАЛЬНОЕ БЮДЖЕТНОЕ ДОШКОЛЬНОЕ ОБРАЗОВАТЕЛЬНОЕ УЧРЕЖДЕНИЕ "ЦЕНТР РАЗВИТИЯ РЕБЕНКА – ДЕТСКИЙ САД № 22 "ГАММА" ГОРОДА НЕВИННОМЫССКА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</si>
  <si>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</si>
  <si>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</si>
  <si>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– ДЕТСКИЙ САД № 47 "РОДНИЧОК" ГОРОДА НЕВИННОМЫССКА</t>
  </si>
  <si>
    <t>МУНИЦИПАЛЬНОЕ БЮДЖЕТНОЕ ДОШКОЛЬНОЕ ОБРАЗОВАТЕЛЬНОЕ УЧРЕЖДЕНИЕ "ЦЕНТР РАЗВИТИЯ РЕБЕНКА –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</si>
  <si>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</si>
  <si>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</si>
  <si>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</si>
  <si>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</si>
  <si>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№6 ГОРОДА НЕВИННОМЫССКА</t>
  </si>
  <si>
    <t>МУНИЦИПАЛЬНОЕ БЮДЖЕТНОЕ ОБЩЕОБРАЗОВАТЕЛЬНОЕ УЧРЕЖДЕНИЕ СРЕДНЕГО ОБЩЕОБРАЗОВАТЕЛЬНАЯ ШКОЛА №3 ГОРОДА НЕВИННОМЫССКА</t>
  </si>
  <si>
    <t>МУНИЦИПАЛЬНОЕ БЮДЖЕТНОЕ ОБЩЕОБРАЗОВАТЕЛЬНОЕ УЧРЕЖДЕНИЕ СРЕДНЯЯ ОБЩЕОБРАЗОВАТЕЛЬНАЯ ШКОЛА № 12 ГОРОДА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</si>
  <si>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</si>
  <si>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</si>
  <si>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</si>
  <si>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</si>
  <si>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</si>
  <si>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</si>
  <si>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 xml:space="preserve">МУНИЦИПАЛЬНОЕ БЮДЖЕТНОЕ ОБЩЕОБРАЗОВАТЕЛЬНОЕ УЧРЕЖДЕНИЕ СРЕДНЯЯ ОБЩЕОБРАЗОВАТЕЛЬНАЯ ШКОЛА № 7 ГОРОДА НЕВИННОМЫССКА </t>
  </si>
  <si>
    <t xml:space="preserve"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 </t>
  </si>
  <si>
    <t>МУНИЦИПАЛЬНОЕ БЮДЖЕТНОЕ ОБЩЕОБРАЗОВАТЕЛЬНОЕ УЧРЕЖДЕНИЕ СРЕДНЯЯ ОБЩЕОБРАЗОВАТЕЛЬНАЯ ШКОЛА №1 ГОРОДА НЕВИННОМЫССКА</t>
  </si>
  <si>
    <t>МУНИЦИПАЛЬНОЕ БЮДЖЕТНОЕ ОБЩЕОБРАЗОВАТЕЛЬНОЕ УЧРЕЖДЕНИЕ СРЕДНЯЯ ОБЩЕОБРАЗОВАТЕЛЬНАЯ ШКОЛА №2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</si>
  <si>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</si>
  <si>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</si>
  <si>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</si>
  <si>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</si>
  <si>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</si>
  <si>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</si>
  <si>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</si>
  <si>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КАЗЕННОЕ УЧРЕЖДЕНИЕ "МЕЖВЕДОМСТВЕННЫЙ УЧЕТНЫЙ ЦЕНТР" ГОРОДА НЕВИННОМЫССКА</t>
  </si>
  <si>
    <t>МУНИЦИПАЛЬНОЕ БЮДЖЕТНОЕ ОБЩЕОБРАЗОВАТЕЛЬНОЕ УЧРЕЖДЕНИЕ СРЕДНЯЯОБЩЕОБРАЗОВАТЕЛЬНАЯ ШКОЛА No 11 ГОРОДА НЕВИННОМЫССКА ИМЕНИКАВАЛЕРА ОРДЕНА МУЖЕСТВА Э.В. СКРИПНИКА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</si>
  <si>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</si>
  <si>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</si>
  <si>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81.29.9 Деятельность по чистке и уборке прочая, не включенная в другие группировки</t>
  </si>
  <si>
    <t>84.11.3 Деятельность органов местногосамоуправления по управлению вопросамиобщего характера</t>
  </si>
  <si>
    <t>84.25.9 Деятельность по обеспечению безопасности в чрезвычайных ситуациях прочая</t>
  </si>
  <si>
    <t>91.01 Деятельность библиотек и архивов</t>
  </si>
  <si>
    <t xml:space="preserve">85.41 Образование дополнительное детей и взрослых </t>
  </si>
  <si>
    <t>90.04 Деятельность учреждений культуры и искусства</t>
  </si>
  <si>
    <t>93.21 Деятельность парков культуры иотдыха и тематических парков</t>
  </si>
  <si>
    <t>93.11 Деятельность спортивных объектов</t>
  </si>
  <si>
    <t>96.04 Деятельность физкультурно оздоровительная</t>
  </si>
  <si>
    <t>93.2 Деятельность в области отдыха иразвлечений</t>
  </si>
  <si>
    <t>47.73 Торговля розничная лекарственными средствами в специализированных магазинах (аптеках)</t>
  </si>
  <si>
    <t>71.11 Деятельность в области архитектуры</t>
  </si>
  <si>
    <t>68.32 Управление недвижимым имуществом за вознаграждение или на договорной основе / 96.03 Организация похорон ипредставление связанных с ними услуг</t>
  </si>
  <si>
    <t>58.13 Издание газет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</si>
  <si>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</si>
  <si>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85.11 Образование дошкольное / 88.91 Предоставление услуг по дневномууходу за детьми</t>
  </si>
  <si>
    <t>85.11 Образование дошкольное</t>
  </si>
  <si>
    <t>85.14 Образование среднее общее / 85.12 Образование начальное общее / 85.13 Образование основное общее / 85.41 Образование дополнительное детей ивзрослых</t>
  </si>
  <si>
    <t>85.14 Образование среднее общее / 85.13 Образование основное общее / 85.41 Образование дополнительное детей ивзрослых</t>
  </si>
  <si>
    <t>43.29 Производство прочих строительно-монтажных работ / 43.21 Производство электромонтажныхработ / 43.22 Производство санитарно-техническихработ, монтаж отопительных систем исистем кондиционирования воздуха / 43.39 Производство прочих отделочных изавершающих работ / 49.39.3 Перевозки пассажиров сухопутнымтранспортом по заказам / 52.29 Деятельность вспомогательнаяпрочая, связанная с перевозками</t>
  </si>
  <si>
    <t xml:space="preserve">85.42.9 Деятельность по дополнительному профессиональному образованию прочая, не включенная в другие группировки
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</si>
  <si>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</si>
  <si>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63.11.1 Деятельность по созданию ииспользованию баз данных иинформационных ресурсов</t>
  </si>
  <si>
    <t>Реестр хозяйствующих субъектов, доля участия муниципального образования в которых составляет 50 и более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</si>
</sst>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sz val="10"/>
      <color theme="1"/>
      <name val="Arial Narrow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" fontId="10" fillId="0" borderId="1" xfId="1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0" fillId="0" borderId="0" xfId="0" applyNumberFormat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8" fillId="0" borderId="0" xfId="0" applyNumberFormat="1" applyFont="1"/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/>
    </xf>
    <xf numFmtId="2" fontId="11" fillId="0" borderId="0" xfId="0" applyNumberFormat="1" applyFont="1" applyFill="1" applyAlignment="1">
      <alignment vertical="top"/>
    </xf>
    <xf numFmtId="1" fontId="11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1" fontId="11" fillId="0" borderId="1" xfId="3" applyNumberFormat="1" applyFont="1" applyFill="1" applyBorder="1" applyAlignment="1" applyProtection="1">
      <alignment horizontal="center"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Alignment="1">
      <alignment vertical="top"/>
    </xf>
    <xf numFmtId="2" fontId="17" fillId="0" borderId="0" xfId="0" applyNumberFormat="1" applyFont="1" applyFill="1"/>
    <xf numFmtId="4" fontId="17" fillId="0" borderId="1" xfId="0" applyNumberFormat="1" applyFont="1" applyFill="1" applyBorder="1"/>
    <xf numFmtId="0" fontId="11" fillId="0" borderId="6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 wrapText="1"/>
    </xf>
    <xf numFmtId="1" fontId="11" fillId="0" borderId="8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1" fontId="14" fillId="0" borderId="4" xfId="0" applyNumberFormat="1" applyFont="1" applyFill="1" applyBorder="1" applyAlignment="1">
      <alignment horizontal="center" vertical="top" wrapText="1"/>
    </xf>
    <xf numFmtId="1" fontId="14" fillId="0" borderId="2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1" fontId="14" fillId="0" borderId="1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0" fontId="11" fillId="0" borderId="1" xfId="2" applyFont="1" applyFill="1" applyBorder="1" applyAlignment="1">
      <alignment horizontal="left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2" xfId="2" applyFont="1" applyFill="1" applyBorder="1" applyAlignment="1">
      <alignment horizontal="left" vertical="top" wrapText="1"/>
    </xf>
    <xf numFmtId="1" fontId="11" fillId="0" borderId="2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2" fontId="11" fillId="0" borderId="1" xfId="2" applyNumberFormat="1" applyFont="1" applyFill="1" applyBorder="1" applyAlignment="1">
      <alignment horizontal="center" vertical="top" wrapText="1"/>
    </xf>
    <xf numFmtId="1" fontId="15" fillId="0" borderId="1" xfId="2" applyNumberFormat="1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" fontId="18" fillId="0" borderId="1" xfId="0" applyNumberFormat="1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top"/>
    </xf>
    <xf numFmtId="0" fontId="11" fillId="0" borderId="3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/>
    <xf numFmtId="0" fontId="11" fillId="0" borderId="1" xfId="6" applyFont="1" applyFill="1" applyBorder="1" applyAlignment="1">
      <alignment horizontal="left" vertical="top" wrapText="1"/>
    </xf>
    <xf numFmtId="1" fontId="11" fillId="0" borderId="1" xfId="6" applyNumberFormat="1" applyFont="1" applyFill="1" applyBorder="1" applyAlignment="1">
      <alignment horizontal="center" vertical="top" wrapText="1"/>
    </xf>
    <xf numFmtId="0" fontId="11" fillId="0" borderId="1" xfId="6" applyFont="1" applyFill="1" applyBorder="1" applyAlignment="1">
      <alignment horizontal="center" vertical="top" wrapText="1"/>
    </xf>
    <xf numFmtId="0" fontId="11" fillId="0" borderId="1" xfId="6" applyFont="1" applyFill="1" applyBorder="1" applyAlignment="1">
      <alignment vertical="top"/>
    </xf>
    <xf numFmtId="2" fontId="11" fillId="0" borderId="1" xfId="6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18" fillId="0" borderId="1" xfId="6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/>
    </xf>
    <xf numFmtId="1" fontId="17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1" fontId="17" fillId="0" borderId="0" xfId="0" applyNumberFormat="1" applyFont="1" applyFill="1" applyAlignment="1">
      <alignment vertical="top"/>
    </xf>
    <xf numFmtId="1" fontId="17" fillId="0" borderId="0" xfId="0" applyNumberFormat="1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Alignment="1">
      <alignment horizontal="center" vertical="top"/>
    </xf>
    <xf numFmtId="2" fontId="17" fillId="0" borderId="0" xfId="0" applyNumberFormat="1" applyFont="1" applyFill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" fontId="19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</cellXfs>
  <cellStyles count="7">
    <cellStyle name="Гиперссылка" xfId="3" builtinId="8"/>
    <cellStyle name="Обычный" xfId="0" builtinId="0"/>
    <cellStyle name="Обычный 2" xfId="2"/>
    <cellStyle name="Обычный 2 2" xfId="1"/>
    <cellStyle name="Обычный 2 2 2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8;&#1072;&#1073;&#1083;&#1080;&#1094;&#1072;%20&#1089;%20&#1050;&#1041;&#1050;%20%20&#1085;&#1072;%202019%20&#1075;&#1086;&#1076;_&#1056;&#1072;&#1073;.&#1089;&#1090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_2019"/>
      <sheetName val="СОШ_2019"/>
      <sheetName val="ДОП_2019"/>
      <sheetName val="ИЦ_СОШ_2019"/>
      <sheetName val="ИЦ_ДОП_2019"/>
      <sheetName val="ИЦ_ДС_2019"/>
      <sheetName val="График COШ)"/>
      <sheetName val="График ДОП"/>
      <sheetName val="График ДС"/>
      <sheetName val="разбивка по Июньск.Думе"/>
      <sheetName val="Иные цели_анализ"/>
      <sheetName val="разбивка по окт.Думе"/>
      <sheetName val="остатки финансирования"/>
    </sheetNames>
    <sheetDataSet>
      <sheetData sheetId="0">
        <row r="8">
          <cell r="J8">
            <v>18600389.030000001</v>
          </cell>
        </row>
      </sheetData>
      <sheetData sheetId="1"/>
      <sheetData sheetId="2">
        <row r="6">
          <cell r="H6">
            <v>7102512.6699999999</v>
          </cell>
        </row>
        <row r="8">
          <cell r="H8">
            <v>17001411.640000001</v>
          </cell>
        </row>
        <row r="11">
          <cell r="H11">
            <v>6885998.6600000001</v>
          </cell>
        </row>
        <row r="12">
          <cell r="H12">
            <v>7333266.0899999999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M5" sqref="M5"/>
    </sheetView>
  </sheetViews>
  <sheetFormatPr defaultRowHeight="13.8" x14ac:dyDescent="0.25"/>
  <cols>
    <col min="2" max="2" width="31" customWidth="1"/>
    <col min="3" max="3" width="9.109375" style="14"/>
    <col min="9" max="9" width="9.109375" style="15"/>
    <col min="10" max="10" width="9.109375" style="14"/>
    <col min="11" max="11" width="9.109375" style="40"/>
    <col min="12" max="12" width="10.5546875" style="40" customWidth="1"/>
    <col min="13" max="13" width="10.44140625" style="40" customWidth="1"/>
    <col min="14" max="15" width="9.109375" style="40"/>
    <col min="20" max="20" width="12.44140625" customWidth="1"/>
  </cols>
  <sheetData>
    <row r="1" spans="1:15" ht="12.75" customHeight="1" x14ac:dyDescent="0.25"/>
    <row r="2" spans="1:15" ht="66.75" customHeight="1" x14ac:dyDescent="0.25">
      <c r="A2" s="154" t="s">
        <v>0</v>
      </c>
      <c r="B2" s="154" t="s">
        <v>1</v>
      </c>
      <c r="C2" s="154" t="s">
        <v>2</v>
      </c>
      <c r="D2" s="154" t="s">
        <v>3</v>
      </c>
      <c r="E2" s="154" t="s">
        <v>4</v>
      </c>
      <c r="F2" s="154" t="s">
        <v>5</v>
      </c>
      <c r="G2" s="154"/>
      <c r="H2" s="154" t="s">
        <v>6</v>
      </c>
      <c r="I2" s="154"/>
      <c r="J2" s="154"/>
      <c r="K2" s="154"/>
      <c r="L2" s="155" t="s">
        <v>7</v>
      </c>
      <c r="M2" s="155"/>
      <c r="N2" s="155"/>
      <c r="O2" s="156" t="s">
        <v>8</v>
      </c>
    </row>
    <row r="3" spans="1:15" ht="132" x14ac:dyDescent="0.25">
      <c r="A3" s="154"/>
      <c r="B3" s="154"/>
      <c r="C3" s="154"/>
      <c r="D3" s="154"/>
      <c r="E3" s="154"/>
      <c r="F3" s="2" t="s">
        <v>9</v>
      </c>
      <c r="G3" s="2" t="s">
        <v>10</v>
      </c>
      <c r="H3" s="3" t="s">
        <v>11</v>
      </c>
      <c r="I3" s="11" t="s">
        <v>12</v>
      </c>
      <c r="J3" s="3" t="s">
        <v>13</v>
      </c>
      <c r="K3" s="41" t="s">
        <v>14</v>
      </c>
      <c r="L3" s="41" t="s">
        <v>15</v>
      </c>
      <c r="M3" s="41" t="s">
        <v>16</v>
      </c>
      <c r="N3" s="47" t="s">
        <v>17</v>
      </c>
      <c r="O3" s="156"/>
    </row>
    <row r="4" spans="1:1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11">
        <v>9</v>
      </c>
      <c r="J4" s="3">
        <v>10</v>
      </c>
      <c r="K4" s="48">
        <v>11</v>
      </c>
      <c r="L4" s="48">
        <v>12</v>
      </c>
      <c r="M4" s="48">
        <v>13</v>
      </c>
      <c r="N4" s="48">
        <v>14</v>
      </c>
      <c r="O4" s="48">
        <v>15</v>
      </c>
    </row>
    <row r="5" spans="1:15" ht="145.19999999999999" x14ac:dyDescent="0.25">
      <c r="A5" s="4">
        <v>1</v>
      </c>
      <c r="B5" s="2" t="s">
        <v>18</v>
      </c>
      <c r="C5" s="8" t="s">
        <v>19</v>
      </c>
      <c r="D5" s="2" t="s">
        <v>20</v>
      </c>
      <c r="E5" s="4">
        <v>100</v>
      </c>
      <c r="F5" s="2" t="s">
        <v>21</v>
      </c>
      <c r="G5" s="5"/>
      <c r="H5" s="2" t="s">
        <v>22</v>
      </c>
      <c r="I5" s="12">
        <v>844</v>
      </c>
      <c r="J5" s="8">
        <v>16170</v>
      </c>
      <c r="K5" s="17">
        <f>I5/J5*100</f>
        <v>5.22</v>
      </c>
      <c r="L5" s="17">
        <v>28451.88</v>
      </c>
      <c r="M5" s="17">
        <v>1043891.75</v>
      </c>
      <c r="N5" s="17">
        <f>L5/M5*100</f>
        <v>2.73</v>
      </c>
      <c r="O5" s="17">
        <v>27969.05</v>
      </c>
    </row>
    <row r="6" spans="1:15" ht="52.8" x14ac:dyDescent="0.25">
      <c r="A6" s="4">
        <f>A5+1</f>
        <v>2</v>
      </c>
      <c r="B6" s="2" t="s">
        <v>23</v>
      </c>
      <c r="C6" s="8" t="s">
        <v>24</v>
      </c>
      <c r="D6" s="4" t="s">
        <v>25</v>
      </c>
      <c r="E6" s="4">
        <v>100</v>
      </c>
      <c r="F6" s="2" t="s">
        <v>21</v>
      </c>
      <c r="G6" s="5"/>
      <c r="H6" s="2" t="s">
        <v>22</v>
      </c>
      <c r="I6" s="12">
        <v>579</v>
      </c>
      <c r="J6" s="8">
        <v>16170</v>
      </c>
      <c r="K6" s="17">
        <v>3.45</v>
      </c>
      <c r="L6" s="17">
        <v>19807.599999999999</v>
      </c>
      <c r="M6" s="17">
        <v>1043891.75</v>
      </c>
      <c r="N6" s="17">
        <f t="shared" ref="N6:N60" si="0">L6/M6*100</f>
        <v>1.9</v>
      </c>
      <c r="O6" s="17">
        <v>19567.71</v>
      </c>
    </row>
    <row r="7" spans="1:15" ht="52.8" x14ac:dyDescent="0.25">
      <c r="A7" s="32">
        <f t="shared" ref="A7:A62" si="1">A6+1</f>
        <v>3</v>
      </c>
      <c r="B7" s="2" t="s">
        <v>29</v>
      </c>
      <c r="C7" s="8" t="s">
        <v>24</v>
      </c>
      <c r="D7" s="4" t="s">
        <v>25</v>
      </c>
      <c r="E7" s="4">
        <v>100</v>
      </c>
      <c r="F7" s="2" t="s">
        <v>21</v>
      </c>
      <c r="G7" s="5"/>
      <c r="H7" s="2" t="s">
        <v>22</v>
      </c>
      <c r="I7" s="12">
        <f>236+206</f>
        <v>442</v>
      </c>
      <c r="J7" s="8">
        <v>16170</v>
      </c>
      <c r="K7" s="17">
        <v>2.63</v>
      </c>
      <c r="L7" s="17">
        <v>24392.34</v>
      </c>
      <c r="M7" s="17">
        <v>1043891.75</v>
      </c>
      <c r="N7" s="17">
        <f t="shared" si="0"/>
        <v>2.34</v>
      </c>
      <c r="O7" s="17">
        <v>24299.46</v>
      </c>
    </row>
    <row r="8" spans="1:15" ht="92.4" x14ac:dyDescent="0.25">
      <c r="A8" s="32">
        <f t="shared" si="1"/>
        <v>4</v>
      </c>
      <c r="B8" s="2" t="s">
        <v>30</v>
      </c>
      <c r="C8" s="8" t="s">
        <v>24</v>
      </c>
      <c r="D8" s="4" t="s">
        <v>25</v>
      </c>
      <c r="E8" s="4">
        <v>100</v>
      </c>
      <c r="F8" s="2" t="s">
        <v>21</v>
      </c>
      <c r="G8" s="5"/>
      <c r="H8" s="2" t="s">
        <v>22</v>
      </c>
      <c r="I8" s="12">
        <v>233</v>
      </c>
      <c r="J8" s="8">
        <v>16170</v>
      </c>
      <c r="K8" s="17">
        <v>1.57</v>
      </c>
      <c r="L8" s="17">
        <v>11195.56</v>
      </c>
      <c r="M8" s="17">
        <v>1043891.75</v>
      </c>
      <c r="N8" s="17">
        <f t="shared" si="0"/>
        <v>1.07</v>
      </c>
      <c r="O8" s="17">
        <v>11140.52</v>
      </c>
    </row>
    <row r="9" spans="1:15" ht="39.6" x14ac:dyDescent="0.25">
      <c r="A9" s="32">
        <f t="shared" si="1"/>
        <v>5</v>
      </c>
      <c r="B9" s="2" t="s">
        <v>31</v>
      </c>
      <c r="C9" s="8" t="s">
        <v>24</v>
      </c>
      <c r="D9" s="4" t="s">
        <v>25</v>
      </c>
      <c r="E9" s="4">
        <v>100</v>
      </c>
      <c r="F9" s="2" t="s">
        <v>21</v>
      </c>
      <c r="G9" s="5"/>
      <c r="H9" s="2" t="s">
        <v>22</v>
      </c>
      <c r="I9" s="12">
        <v>1061</v>
      </c>
      <c r="J9" s="8">
        <v>16170</v>
      </c>
      <c r="K9" s="17">
        <v>6.44</v>
      </c>
      <c r="L9" s="17">
        <v>35306.620000000003</v>
      </c>
      <c r="M9" s="17">
        <v>1043891.75</v>
      </c>
      <c r="N9" s="17">
        <f t="shared" si="0"/>
        <v>3.38</v>
      </c>
      <c r="O9" s="17">
        <v>33580.68</v>
      </c>
    </row>
    <row r="10" spans="1:15" ht="52.8" x14ac:dyDescent="0.25">
      <c r="A10" s="32">
        <f t="shared" si="1"/>
        <v>6</v>
      </c>
      <c r="B10" s="2" t="s">
        <v>32</v>
      </c>
      <c r="C10" s="8" t="s">
        <v>19</v>
      </c>
      <c r="D10" s="4" t="s">
        <v>25</v>
      </c>
      <c r="E10" s="4">
        <v>100</v>
      </c>
      <c r="F10" s="2" t="s">
        <v>21</v>
      </c>
      <c r="G10" s="5"/>
      <c r="H10" s="2" t="s">
        <v>22</v>
      </c>
      <c r="I10" s="12">
        <v>234</v>
      </c>
      <c r="J10" s="8">
        <v>16170</v>
      </c>
      <c r="K10" s="17">
        <v>1.41</v>
      </c>
      <c r="L10" s="17">
        <v>9420.92</v>
      </c>
      <c r="M10" s="17">
        <v>1043891.75</v>
      </c>
      <c r="N10" s="17">
        <f t="shared" si="0"/>
        <v>0.9</v>
      </c>
      <c r="O10" s="17">
        <v>9369.32</v>
      </c>
    </row>
    <row r="11" spans="1:15" ht="79.2" x14ac:dyDescent="0.25">
      <c r="A11" s="32">
        <f t="shared" si="1"/>
        <v>7</v>
      </c>
      <c r="B11" s="2" t="s">
        <v>33</v>
      </c>
      <c r="C11" s="8" t="s">
        <v>19</v>
      </c>
      <c r="D11" s="4" t="s">
        <v>25</v>
      </c>
      <c r="E11" s="4">
        <v>100</v>
      </c>
      <c r="F11" s="2" t="s">
        <v>21</v>
      </c>
      <c r="G11" s="5"/>
      <c r="H11" s="2" t="s">
        <v>22</v>
      </c>
      <c r="I11" s="12">
        <v>603</v>
      </c>
      <c r="J11" s="8">
        <v>16170</v>
      </c>
      <c r="K11" s="17">
        <v>3.85</v>
      </c>
      <c r="L11" s="17">
        <v>22651.279999999999</v>
      </c>
      <c r="M11" s="17">
        <v>1043891.75</v>
      </c>
      <c r="N11" s="17">
        <f t="shared" si="0"/>
        <v>2.17</v>
      </c>
      <c r="O11" s="17">
        <v>22417.88</v>
      </c>
    </row>
    <row r="12" spans="1:15" ht="52.8" x14ac:dyDescent="0.25">
      <c r="A12" s="32">
        <f t="shared" si="1"/>
        <v>8</v>
      </c>
      <c r="B12" s="2" t="s">
        <v>34</v>
      </c>
      <c r="C12" s="8" t="s">
        <v>19</v>
      </c>
      <c r="D12" s="4" t="s">
        <v>25</v>
      </c>
      <c r="E12" s="4">
        <v>100</v>
      </c>
      <c r="F12" s="2" t="s">
        <v>21</v>
      </c>
      <c r="G12" s="5"/>
      <c r="H12" s="2" t="s">
        <v>22</v>
      </c>
      <c r="I12" s="12">
        <v>727</v>
      </c>
      <c r="J12" s="8">
        <v>16170</v>
      </c>
      <c r="K12" s="17">
        <v>4.43</v>
      </c>
      <c r="L12" s="17">
        <v>24670.39</v>
      </c>
      <c r="M12" s="17">
        <v>1043891.75</v>
      </c>
      <c r="N12" s="17">
        <f t="shared" si="0"/>
        <v>2.36</v>
      </c>
      <c r="O12" s="17">
        <v>24291.26</v>
      </c>
    </row>
    <row r="13" spans="1:15" ht="79.2" x14ac:dyDescent="0.25">
      <c r="A13" s="32">
        <f t="shared" si="1"/>
        <v>9</v>
      </c>
      <c r="B13" s="2" t="s">
        <v>35</v>
      </c>
      <c r="C13" s="8" t="s">
        <v>19</v>
      </c>
      <c r="D13" s="4" t="s">
        <v>25</v>
      </c>
      <c r="E13" s="4">
        <v>100</v>
      </c>
      <c r="F13" s="2" t="s">
        <v>21</v>
      </c>
      <c r="G13" s="5"/>
      <c r="H13" s="2" t="s">
        <v>22</v>
      </c>
      <c r="I13" s="12">
        <v>793</v>
      </c>
      <c r="J13" s="8">
        <v>16170</v>
      </c>
      <c r="K13" s="17">
        <v>4.79</v>
      </c>
      <c r="L13" s="17">
        <v>25879.65</v>
      </c>
      <c r="M13" s="17">
        <v>1043891.75</v>
      </c>
      <c r="N13" s="17">
        <f t="shared" si="0"/>
        <v>2.48</v>
      </c>
      <c r="O13" s="17">
        <v>25369.17</v>
      </c>
    </row>
    <row r="14" spans="1:15" ht="52.8" x14ac:dyDescent="0.25">
      <c r="A14" s="32">
        <f t="shared" si="1"/>
        <v>10</v>
      </c>
      <c r="B14" s="2" t="s">
        <v>36</v>
      </c>
      <c r="C14" s="8" t="s">
        <v>19</v>
      </c>
      <c r="D14" s="4" t="s">
        <v>25</v>
      </c>
      <c r="E14" s="4">
        <v>100</v>
      </c>
      <c r="F14" s="2" t="s">
        <v>21</v>
      </c>
      <c r="G14" s="5"/>
      <c r="H14" s="2" t="s">
        <v>22</v>
      </c>
      <c r="I14" s="12">
        <v>480</v>
      </c>
      <c r="J14" s="8">
        <v>16170</v>
      </c>
      <c r="K14" s="17">
        <v>2.85</v>
      </c>
      <c r="L14" s="17">
        <v>17120.46</v>
      </c>
      <c r="M14" s="17">
        <v>1043891.75</v>
      </c>
      <c r="N14" s="17">
        <f t="shared" si="0"/>
        <v>1.64</v>
      </c>
      <c r="O14" s="17">
        <v>16871.560000000001</v>
      </c>
    </row>
    <row r="15" spans="1:15" ht="52.8" x14ac:dyDescent="0.25">
      <c r="A15" s="32">
        <f t="shared" si="1"/>
        <v>11</v>
      </c>
      <c r="B15" s="2" t="s">
        <v>37</v>
      </c>
      <c r="C15" s="8" t="s">
        <v>19</v>
      </c>
      <c r="D15" s="4" t="s">
        <v>25</v>
      </c>
      <c r="E15" s="4">
        <v>100</v>
      </c>
      <c r="F15" s="2" t="s">
        <v>21</v>
      </c>
      <c r="G15" s="5"/>
      <c r="H15" s="2" t="s">
        <v>22</v>
      </c>
      <c r="I15" s="12">
        <v>894</v>
      </c>
      <c r="J15" s="8">
        <v>16170</v>
      </c>
      <c r="K15" s="17">
        <v>5.6</v>
      </c>
      <c r="L15" s="17">
        <v>30145.759999999998</v>
      </c>
      <c r="M15" s="17">
        <v>1043891.75</v>
      </c>
      <c r="N15" s="17">
        <f t="shared" si="0"/>
        <v>2.89</v>
      </c>
      <c r="O15" s="17">
        <v>29424.46</v>
      </c>
    </row>
    <row r="16" spans="1:15" ht="52.8" x14ac:dyDescent="0.25">
      <c r="A16" s="32">
        <f t="shared" si="1"/>
        <v>12</v>
      </c>
      <c r="B16" s="2" t="s">
        <v>38</v>
      </c>
      <c r="C16" s="8" t="s">
        <v>19</v>
      </c>
      <c r="D16" s="4" t="s">
        <v>25</v>
      </c>
      <c r="E16" s="4">
        <v>100</v>
      </c>
      <c r="F16" s="2" t="s">
        <v>21</v>
      </c>
      <c r="G16" s="5"/>
      <c r="H16" s="2" t="s">
        <v>22</v>
      </c>
      <c r="I16" s="12">
        <v>506</v>
      </c>
      <c r="J16" s="8">
        <v>16170</v>
      </c>
      <c r="K16" s="17">
        <v>3.14</v>
      </c>
      <c r="L16" s="17">
        <v>18538.93</v>
      </c>
      <c r="M16" s="17">
        <v>1043891.75</v>
      </c>
      <c r="N16" s="17">
        <f t="shared" si="0"/>
        <v>1.78</v>
      </c>
      <c r="O16" s="17">
        <v>18425.41</v>
      </c>
    </row>
    <row r="17" spans="1:20" ht="52.8" x14ac:dyDescent="0.25">
      <c r="A17" s="32">
        <f t="shared" si="1"/>
        <v>13</v>
      </c>
      <c r="B17" s="2" t="s">
        <v>39</v>
      </c>
      <c r="C17" s="8" t="s">
        <v>19</v>
      </c>
      <c r="D17" s="4" t="s">
        <v>25</v>
      </c>
      <c r="E17" s="4">
        <v>100</v>
      </c>
      <c r="F17" s="2" t="s">
        <v>21</v>
      </c>
      <c r="G17" s="5"/>
      <c r="H17" s="2" t="s">
        <v>22</v>
      </c>
      <c r="I17" s="12">
        <v>779</v>
      </c>
      <c r="J17" s="8">
        <v>16170</v>
      </c>
      <c r="K17" s="17">
        <v>4.5999999999999996</v>
      </c>
      <c r="L17" s="17">
        <v>26761.52</v>
      </c>
      <c r="M17" s="17">
        <v>1043891.75</v>
      </c>
      <c r="N17" s="17">
        <f t="shared" si="0"/>
        <v>2.56</v>
      </c>
      <c r="O17" s="17">
        <v>26646.52</v>
      </c>
    </row>
    <row r="18" spans="1:20" ht="52.8" x14ac:dyDescent="0.25">
      <c r="A18" s="32">
        <f t="shared" si="1"/>
        <v>14</v>
      </c>
      <c r="B18" s="2" t="s">
        <v>40</v>
      </c>
      <c r="C18" s="8" t="s">
        <v>24</v>
      </c>
      <c r="D18" s="4" t="s">
        <v>25</v>
      </c>
      <c r="E18" s="4">
        <v>100</v>
      </c>
      <c r="F18" s="2" t="s">
        <v>21</v>
      </c>
      <c r="G18" s="5"/>
      <c r="H18" s="2" t="s">
        <v>22</v>
      </c>
      <c r="I18" s="12">
        <v>773</v>
      </c>
      <c r="J18" s="8">
        <v>16170</v>
      </c>
      <c r="K18" s="17">
        <v>4.4000000000000004</v>
      </c>
      <c r="L18" s="17">
        <v>26166.45</v>
      </c>
      <c r="M18" s="17">
        <v>1043891.75</v>
      </c>
      <c r="N18" s="17">
        <f t="shared" si="0"/>
        <v>2.5099999999999998</v>
      </c>
      <c r="O18" s="17">
        <v>25813.35</v>
      </c>
    </row>
    <row r="19" spans="1:20" ht="79.2" x14ac:dyDescent="0.25">
      <c r="A19" s="32">
        <f t="shared" si="1"/>
        <v>15</v>
      </c>
      <c r="B19" s="2" t="s">
        <v>41</v>
      </c>
      <c r="C19" s="8" t="s">
        <v>24</v>
      </c>
      <c r="D19" s="4" t="s">
        <v>25</v>
      </c>
      <c r="E19" s="4">
        <v>100</v>
      </c>
      <c r="F19" s="2" t="s">
        <v>21</v>
      </c>
      <c r="G19" s="5"/>
      <c r="H19" s="2" t="s">
        <v>22</v>
      </c>
      <c r="I19" s="12">
        <v>1458</v>
      </c>
      <c r="J19" s="8">
        <v>16170</v>
      </c>
      <c r="K19" s="17">
        <v>8.6999999999999993</v>
      </c>
      <c r="L19" s="17">
        <v>47451.92</v>
      </c>
      <c r="M19" s="17">
        <v>1043891.75</v>
      </c>
      <c r="N19" s="17">
        <f t="shared" si="0"/>
        <v>4.55</v>
      </c>
      <c r="O19" s="17">
        <v>46859.54</v>
      </c>
    </row>
    <row r="20" spans="1:20" ht="52.8" x14ac:dyDescent="0.25">
      <c r="A20" s="32">
        <f t="shared" si="1"/>
        <v>16</v>
      </c>
      <c r="B20" s="7" t="s">
        <v>42</v>
      </c>
      <c r="C20" s="8" t="s">
        <v>24</v>
      </c>
      <c r="D20" s="4" t="s">
        <v>25</v>
      </c>
      <c r="E20" s="4">
        <v>100</v>
      </c>
      <c r="F20" s="2" t="s">
        <v>21</v>
      </c>
      <c r="G20" s="5"/>
      <c r="H20" s="2" t="s">
        <v>22</v>
      </c>
      <c r="I20" s="12">
        <v>1392</v>
      </c>
      <c r="J20" s="8">
        <v>16170</v>
      </c>
      <c r="K20" s="17">
        <v>8.02</v>
      </c>
      <c r="L20" s="17">
        <v>43725.36</v>
      </c>
      <c r="M20" s="17">
        <v>1043891.75</v>
      </c>
      <c r="N20" s="17">
        <f t="shared" si="0"/>
        <v>4.1900000000000004</v>
      </c>
      <c r="O20" s="17">
        <v>42267.81</v>
      </c>
    </row>
    <row r="21" spans="1:20" ht="39.6" x14ac:dyDescent="0.25">
      <c r="A21" s="32">
        <f t="shared" si="1"/>
        <v>17</v>
      </c>
      <c r="B21" s="2" t="s">
        <v>43</v>
      </c>
      <c r="C21" s="8" t="s">
        <v>24</v>
      </c>
      <c r="D21" s="4" t="s">
        <v>25</v>
      </c>
      <c r="E21" s="4">
        <v>100</v>
      </c>
      <c r="F21" s="2" t="s">
        <v>21</v>
      </c>
      <c r="G21" s="5"/>
      <c r="H21" s="2" t="s">
        <v>22</v>
      </c>
      <c r="I21" s="12">
        <v>211</v>
      </c>
      <c r="J21" s="8">
        <v>16170</v>
      </c>
      <c r="K21" s="17">
        <v>1.31</v>
      </c>
      <c r="L21" s="17">
        <v>11485.2</v>
      </c>
      <c r="M21" s="17">
        <v>1043891.75</v>
      </c>
      <c r="N21" s="17">
        <f t="shared" si="0"/>
        <v>1.1000000000000001</v>
      </c>
      <c r="O21" s="17">
        <v>7816.05</v>
      </c>
    </row>
    <row r="22" spans="1:20" ht="79.2" x14ac:dyDescent="0.25">
      <c r="A22" s="32">
        <f t="shared" si="1"/>
        <v>18</v>
      </c>
      <c r="B22" s="7" t="s">
        <v>44</v>
      </c>
      <c r="C22" s="8" t="s">
        <v>45</v>
      </c>
      <c r="D22" s="4" t="s">
        <v>25</v>
      </c>
      <c r="E22" s="4">
        <v>100</v>
      </c>
      <c r="F22" s="2" t="s">
        <v>21</v>
      </c>
      <c r="G22" s="5"/>
      <c r="H22" s="2" t="s">
        <v>22</v>
      </c>
      <c r="I22" s="13">
        <v>350</v>
      </c>
      <c r="J22" s="8">
        <v>16170</v>
      </c>
      <c r="K22" s="17">
        <v>2.16</v>
      </c>
      <c r="L22" s="17">
        <v>8249.56</v>
      </c>
      <c r="M22" s="17">
        <v>1043891.75</v>
      </c>
      <c r="N22" s="17">
        <f t="shared" si="0"/>
        <v>0.79</v>
      </c>
      <c r="O22" s="17">
        <v>6886.61</v>
      </c>
    </row>
    <row r="23" spans="1:20" ht="66" x14ac:dyDescent="0.25">
      <c r="A23" s="32">
        <f t="shared" si="1"/>
        <v>19</v>
      </c>
      <c r="B23" s="2" t="s">
        <v>46</v>
      </c>
      <c r="C23" s="8" t="s">
        <v>45</v>
      </c>
      <c r="D23" s="4" t="s">
        <v>25</v>
      </c>
      <c r="E23" s="4">
        <v>100</v>
      </c>
      <c r="F23" s="2" t="s">
        <v>21</v>
      </c>
      <c r="G23" s="5"/>
      <c r="H23" s="2" t="s">
        <v>22</v>
      </c>
      <c r="I23" s="13"/>
      <c r="J23" s="8">
        <v>16170</v>
      </c>
      <c r="K23" s="17">
        <v>1.58</v>
      </c>
      <c r="L23" s="17">
        <v>4448.0600000000004</v>
      </c>
      <c r="M23" s="17">
        <v>1043891.75</v>
      </c>
      <c r="N23" s="17">
        <f t="shared" si="0"/>
        <v>0.43</v>
      </c>
      <c r="O23" s="17">
        <v>4437.74</v>
      </c>
    </row>
    <row r="24" spans="1:20" ht="52.8" x14ac:dyDescent="0.25">
      <c r="A24" s="32">
        <f t="shared" si="1"/>
        <v>20</v>
      </c>
      <c r="B24" s="2" t="s">
        <v>47</v>
      </c>
      <c r="C24" s="8" t="s">
        <v>45</v>
      </c>
      <c r="D24" s="4" t="s">
        <v>25</v>
      </c>
      <c r="E24" s="4">
        <v>100</v>
      </c>
      <c r="F24" s="2" t="s">
        <v>21</v>
      </c>
      <c r="G24" s="5"/>
      <c r="H24" s="2" t="s">
        <v>22</v>
      </c>
      <c r="I24" s="13"/>
      <c r="J24" s="8">
        <v>16170</v>
      </c>
      <c r="K24" s="17">
        <v>2.42</v>
      </c>
      <c r="L24" s="17">
        <v>7885.72</v>
      </c>
      <c r="M24" s="17">
        <v>1043891.75</v>
      </c>
      <c r="N24" s="17">
        <f t="shared" si="0"/>
        <v>0.76</v>
      </c>
      <c r="O24" s="17">
        <v>7208.66</v>
      </c>
    </row>
    <row r="25" spans="1:20" ht="66" x14ac:dyDescent="0.25">
      <c r="A25" s="32">
        <f t="shared" si="1"/>
        <v>21</v>
      </c>
      <c r="B25" s="2" t="s">
        <v>48</v>
      </c>
      <c r="C25" s="8" t="s">
        <v>45</v>
      </c>
      <c r="D25" s="4" t="s">
        <v>25</v>
      </c>
      <c r="E25" s="4">
        <v>100</v>
      </c>
      <c r="F25" s="2" t="s">
        <v>21</v>
      </c>
      <c r="G25" s="5"/>
      <c r="H25" s="2" t="s">
        <v>22</v>
      </c>
      <c r="I25" s="13"/>
      <c r="J25" s="8">
        <v>16170</v>
      </c>
      <c r="K25" s="17">
        <v>3.9</v>
      </c>
      <c r="L25" s="17">
        <v>23112.09</v>
      </c>
      <c r="M25" s="17">
        <v>1043891.75</v>
      </c>
      <c r="N25" s="17">
        <f t="shared" si="0"/>
        <v>2.21</v>
      </c>
      <c r="O25" s="17">
        <v>15611.86</v>
      </c>
    </row>
    <row r="26" spans="1:20" ht="52.8" x14ac:dyDescent="0.25">
      <c r="A26" s="32">
        <f t="shared" si="1"/>
        <v>22</v>
      </c>
      <c r="B26" s="2" t="s">
        <v>49</v>
      </c>
      <c r="C26" s="8" t="s">
        <v>50</v>
      </c>
      <c r="D26" s="4" t="s">
        <v>25</v>
      </c>
      <c r="E26" s="4">
        <v>100</v>
      </c>
      <c r="F26" s="2" t="s">
        <v>21</v>
      </c>
      <c r="G26" s="5"/>
      <c r="H26" s="2" t="s">
        <v>22</v>
      </c>
      <c r="I26" s="13"/>
      <c r="J26" s="8">
        <v>16170</v>
      </c>
      <c r="K26" s="17">
        <v>7.95</v>
      </c>
      <c r="L26" s="17">
        <v>19441.509999999998</v>
      </c>
      <c r="M26" s="17">
        <v>1043891.75</v>
      </c>
      <c r="N26" s="17">
        <f t="shared" si="0"/>
        <v>1.86</v>
      </c>
      <c r="O26" s="17">
        <v>19153.189999999999</v>
      </c>
    </row>
    <row r="27" spans="1:20" ht="67.5" customHeight="1" x14ac:dyDescent="0.25">
      <c r="A27" s="32">
        <f t="shared" si="1"/>
        <v>23</v>
      </c>
      <c r="B27" s="6" t="s">
        <v>85</v>
      </c>
      <c r="C27" s="8" t="s">
        <v>50</v>
      </c>
      <c r="D27" s="4" t="s">
        <v>25</v>
      </c>
      <c r="E27" s="4">
        <v>100</v>
      </c>
      <c r="F27" s="2" t="s">
        <v>21</v>
      </c>
      <c r="G27" s="5"/>
      <c r="H27" s="2" t="s">
        <v>22</v>
      </c>
      <c r="I27" s="13"/>
      <c r="J27" s="8"/>
      <c r="K27" s="17"/>
      <c r="L27" s="17">
        <v>3215.01</v>
      </c>
      <c r="M27" s="17">
        <v>1043891.75</v>
      </c>
      <c r="N27" s="17">
        <f t="shared" si="0"/>
        <v>0.31</v>
      </c>
      <c r="O27" s="17">
        <v>3215.01</v>
      </c>
    </row>
    <row r="28" spans="1:20" ht="66" x14ac:dyDescent="0.25">
      <c r="A28" s="32">
        <f t="shared" si="1"/>
        <v>24</v>
      </c>
      <c r="B28" s="2" t="s">
        <v>51</v>
      </c>
      <c r="C28" s="8" t="s">
        <v>45</v>
      </c>
      <c r="D28" s="4" t="s">
        <v>25</v>
      </c>
      <c r="E28" s="4">
        <v>100</v>
      </c>
      <c r="F28" s="2" t="s">
        <v>21</v>
      </c>
      <c r="G28" s="5"/>
      <c r="H28" s="2" t="s">
        <v>22</v>
      </c>
      <c r="I28" s="13"/>
      <c r="J28" s="8">
        <v>16170</v>
      </c>
      <c r="K28" s="17">
        <v>2.5</v>
      </c>
      <c r="L28" s="17">
        <v>7359.18</v>
      </c>
      <c r="M28" s="17">
        <v>1043891.75</v>
      </c>
      <c r="N28" s="17">
        <f t="shared" si="0"/>
        <v>0.7</v>
      </c>
      <c r="O28" s="17">
        <v>6785.71</v>
      </c>
    </row>
    <row r="29" spans="1:20" ht="66" x14ac:dyDescent="0.25">
      <c r="A29" s="32">
        <f t="shared" si="1"/>
        <v>25</v>
      </c>
      <c r="B29" s="2" t="s">
        <v>52</v>
      </c>
      <c r="C29" s="3" t="s">
        <v>53</v>
      </c>
      <c r="D29" s="4" t="s">
        <v>25</v>
      </c>
      <c r="E29" s="4">
        <v>100</v>
      </c>
      <c r="F29" s="2" t="s">
        <v>21</v>
      </c>
      <c r="G29" s="5"/>
      <c r="H29" s="2" t="s">
        <v>22</v>
      </c>
      <c r="I29" s="16">
        <v>245</v>
      </c>
      <c r="J29" s="8">
        <v>16170</v>
      </c>
      <c r="K29" s="17">
        <v>1.55</v>
      </c>
      <c r="L29" s="17">
        <v>18496.23</v>
      </c>
      <c r="M29" s="17">
        <v>1043891.75</v>
      </c>
      <c r="N29" s="17">
        <f t="shared" si="0"/>
        <v>1.77</v>
      </c>
      <c r="O29" s="17">
        <v>15587.07</v>
      </c>
    </row>
    <row r="30" spans="1:20" ht="105.6" x14ac:dyDescent="0.25">
      <c r="A30" s="32">
        <f t="shared" si="1"/>
        <v>26</v>
      </c>
      <c r="B30" s="9" t="s">
        <v>54</v>
      </c>
      <c r="C30" s="3" t="s">
        <v>53</v>
      </c>
      <c r="D30" s="4" t="s">
        <v>25</v>
      </c>
      <c r="E30" s="4">
        <v>100</v>
      </c>
      <c r="F30" s="2" t="s">
        <v>21</v>
      </c>
      <c r="G30" s="5"/>
      <c r="H30" s="2" t="s">
        <v>22</v>
      </c>
      <c r="I30" s="13">
        <v>318</v>
      </c>
      <c r="J30" s="8">
        <v>16170</v>
      </c>
      <c r="K30" s="17">
        <v>1.98</v>
      </c>
      <c r="L30" s="17">
        <v>21051.49</v>
      </c>
      <c r="M30" s="17">
        <v>1043891.75</v>
      </c>
      <c r="N30" s="17">
        <f t="shared" si="0"/>
        <v>2.02</v>
      </c>
      <c r="O30" s="17">
        <v>17541.7</v>
      </c>
    </row>
    <row r="31" spans="1:20" ht="66" x14ac:dyDescent="0.25">
      <c r="A31" s="32">
        <f t="shared" si="1"/>
        <v>27</v>
      </c>
      <c r="B31" s="2" t="s">
        <v>55</v>
      </c>
      <c r="C31" s="3" t="s">
        <v>53</v>
      </c>
      <c r="D31" s="4" t="s">
        <v>25</v>
      </c>
      <c r="E31" s="4">
        <v>100</v>
      </c>
      <c r="F31" s="2" t="s">
        <v>21</v>
      </c>
      <c r="G31" s="5"/>
      <c r="H31" s="2" t="s">
        <v>22</v>
      </c>
      <c r="I31" s="13">
        <v>198</v>
      </c>
      <c r="J31" s="8">
        <v>16170</v>
      </c>
      <c r="K31" s="17">
        <v>1.21</v>
      </c>
      <c r="L31" s="17">
        <v>15576.33</v>
      </c>
      <c r="M31" s="17">
        <v>1043891.75</v>
      </c>
      <c r="N31" s="17">
        <f t="shared" si="0"/>
        <v>1.49</v>
      </c>
      <c r="O31" s="17">
        <v>13053.43</v>
      </c>
    </row>
    <row r="32" spans="1:20" ht="52.8" x14ac:dyDescent="0.25">
      <c r="A32" s="32">
        <f t="shared" si="1"/>
        <v>28</v>
      </c>
      <c r="B32" s="33" t="s">
        <v>56</v>
      </c>
      <c r="C32" s="34" t="s">
        <v>53</v>
      </c>
      <c r="D32" s="18" t="s">
        <v>25</v>
      </c>
      <c r="E32" s="18">
        <v>100</v>
      </c>
      <c r="F32" s="33" t="s">
        <v>21</v>
      </c>
      <c r="G32" s="35"/>
      <c r="H32" s="33" t="s">
        <v>22</v>
      </c>
      <c r="I32" s="36">
        <v>90</v>
      </c>
      <c r="J32" s="18">
        <v>16170</v>
      </c>
      <c r="K32" s="37">
        <v>0.56999999999999995</v>
      </c>
      <c r="L32" s="37">
        <v>7724.63</v>
      </c>
      <c r="M32" s="17">
        <v>1043891.75</v>
      </c>
      <c r="N32" s="37">
        <f t="shared" si="0"/>
        <v>0.74</v>
      </c>
      <c r="O32" s="37">
        <v>6799.13</v>
      </c>
      <c r="T32" s="49">
        <f>M36+O33</f>
        <v>1045268.46</v>
      </c>
    </row>
    <row r="33" spans="1:15" ht="59.25" customHeight="1" x14ac:dyDescent="0.25">
      <c r="A33" s="32">
        <f t="shared" si="1"/>
        <v>29</v>
      </c>
      <c r="B33" s="38" t="s">
        <v>86</v>
      </c>
      <c r="C33" s="27" t="s">
        <v>53</v>
      </c>
      <c r="D33" s="26" t="s">
        <v>25</v>
      </c>
      <c r="E33" s="26">
        <v>100</v>
      </c>
      <c r="F33" s="39" t="s">
        <v>21</v>
      </c>
      <c r="G33" s="26"/>
      <c r="H33" s="27" t="s">
        <v>87</v>
      </c>
      <c r="I33" s="26" t="s">
        <v>87</v>
      </c>
      <c r="J33" s="26" t="s">
        <v>87</v>
      </c>
      <c r="K33" s="17" t="s">
        <v>87</v>
      </c>
      <c r="L33" s="17" t="s">
        <v>87</v>
      </c>
      <c r="M33" s="17"/>
      <c r="N33" s="17"/>
      <c r="O33" s="17">
        <v>1376.71</v>
      </c>
    </row>
    <row r="34" spans="1:15" ht="81" customHeight="1" x14ac:dyDescent="0.25">
      <c r="A34" s="32">
        <f t="shared" si="1"/>
        <v>30</v>
      </c>
      <c r="B34" s="25" t="s">
        <v>89</v>
      </c>
      <c r="C34" s="25" t="s">
        <v>57</v>
      </c>
      <c r="D34" s="26" t="s">
        <v>25</v>
      </c>
      <c r="E34" s="26">
        <v>100</v>
      </c>
      <c r="F34" s="25" t="s">
        <v>21</v>
      </c>
      <c r="G34" s="24"/>
      <c r="H34" s="25" t="s">
        <v>22</v>
      </c>
      <c r="I34" s="50">
        <v>237</v>
      </c>
      <c r="J34" s="26"/>
      <c r="K34" s="17"/>
      <c r="L34" s="17">
        <v>20506.36</v>
      </c>
      <c r="M34" s="17">
        <v>1043891.75</v>
      </c>
      <c r="N34" s="37">
        <f>L34/M34*100</f>
        <v>1.96</v>
      </c>
      <c r="O34" s="17">
        <v>17753.13</v>
      </c>
    </row>
    <row r="35" spans="1:15" ht="69.75" customHeight="1" x14ac:dyDescent="0.25">
      <c r="A35" s="32">
        <f t="shared" si="1"/>
        <v>31</v>
      </c>
      <c r="B35" s="25" t="s">
        <v>90</v>
      </c>
      <c r="C35" s="25" t="s">
        <v>53</v>
      </c>
      <c r="D35" s="26" t="s">
        <v>25</v>
      </c>
      <c r="E35" s="26">
        <v>100</v>
      </c>
      <c r="F35" s="25" t="s">
        <v>21</v>
      </c>
      <c r="G35" s="24"/>
      <c r="H35" s="25" t="s">
        <v>22</v>
      </c>
      <c r="I35" s="50">
        <v>70</v>
      </c>
      <c r="J35" s="26"/>
      <c r="K35" s="17"/>
      <c r="L35" s="17">
        <v>5792.7</v>
      </c>
      <c r="M35" s="17">
        <v>1043891.75</v>
      </c>
      <c r="N35" s="37">
        <f>L35/M35*100</f>
        <v>0.55000000000000004</v>
      </c>
      <c r="O35" s="17">
        <v>5060.4799999999996</v>
      </c>
    </row>
    <row r="36" spans="1:15" ht="108" customHeight="1" x14ac:dyDescent="0.25">
      <c r="A36" s="32">
        <f t="shared" si="1"/>
        <v>32</v>
      </c>
      <c r="B36" s="51" t="s">
        <v>58</v>
      </c>
      <c r="C36" s="52" t="s">
        <v>53</v>
      </c>
      <c r="D36" s="19" t="s">
        <v>25</v>
      </c>
      <c r="E36" s="19">
        <v>100</v>
      </c>
      <c r="F36" s="51" t="s">
        <v>21</v>
      </c>
      <c r="G36" s="53"/>
      <c r="H36" s="51" t="s">
        <v>22</v>
      </c>
      <c r="I36" s="13">
        <v>100</v>
      </c>
      <c r="J36" s="8">
        <v>16170</v>
      </c>
      <c r="K36" s="17">
        <v>0.64</v>
      </c>
      <c r="L36" s="17">
        <v>7902.58</v>
      </c>
      <c r="M36" s="17">
        <v>1043891.75</v>
      </c>
      <c r="N36" s="17">
        <f t="shared" si="0"/>
        <v>0.76</v>
      </c>
      <c r="O36" s="17">
        <v>6638.31</v>
      </c>
    </row>
    <row r="37" spans="1:15" ht="118.8" x14ac:dyDescent="0.25">
      <c r="A37" s="32">
        <f t="shared" si="1"/>
        <v>33</v>
      </c>
      <c r="B37" s="2" t="s">
        <v>59</v>
      </c>
      <c r="C37" s="3" t="s">
        <v>53</v>
      </c>
      <c r="D37" s="4" t="s">
        <v>25</v>
      </c>
      <c r="E37" s="4">
        <v>100</v>
      </c>
      <c r="F37" s="2" t="s">
        <v>21</v>
      </c>
      <c r="G37" s="5"/>
      <c r="H37" s="2" t="s">
        <v>22</v>
      </c>
      <c r="I37" s="13">
        <v>141</v>
      </c>
      <c r="J37" s="8">
        <v>16170</v>
      </c>
      <c r="K37" s="17">
        <v>0.93</v>
      </c>
      <c r="L37" s="17">
        <v>10858.1</v>
      </c>
      <c r="M37" s="17">
        <v>1043891.75</v>
      </c>
      <c r="N37" s="17">
        <f t="shared" si="0"/>
        <v>1.04</v>
      </c>
      <c r="O37" s="17">
        <v>9130.65</v>
      </c>
    </row>
    <row r="38" spans="1:15" ht="118.8" x14ac:dyDescent="0.25">
      <c r="A38" s="32">
        <f t="shared" si="1"/>
        <v>34</v>
      </c>
      <c r="B38" s="2" t="s">
        <v>60</v>
      </c>
      <c r="C38" s="3" t="s">
        <v>53</v>
      </c>
      <c r="D38" s="4" t="s">
        <v>25</v>
      </c>
      <c r="E38" s="4">
        <v>100</v>
      </c>
      <c r="F38" s="2" t="s">
        <v>21</v>
      </c>
      <c r="G38" s="5"/>
      <c r="H38" s="2" t="s">
        <v>22</v>
      </c>
      <c r="I38" s="13">
        <v>249</v>
      </c>
      <c r="J38" s="8">
        <v>16170</v>
      </c>
      <c r="K38" s="17">
        <v>1.53</v>
      </c>
      <c r="L38" s="17">
        <v>18764.18</v>
      </c>
      <c r="M38" s="17">
        <v>1043891.75</v>
      </c>
      <c r="N38" s="17">
        <f t="shared" si="0"/>
        <v>1.8</v>
      </c>
      <c r="O38" s="17">
        <v>15946</v>
      </c>
    </row>
    <row r="39" spans="1:15" ht="118.8" x14ac:dyDescent="0.25">
      <c r="A39" s="32">
        <f t="shared" si="1"/>
        <v>35</v>
      </c>
      <c r="B39" s="2" t="s">
        <v>61</v>
      </c>
      <c r="C39" s="3" t="s">
        <v>53</v>
      </c>
      <c r="D39" s="4" t="s">
        <v>25</v>
      </c>
      <c r="E39" s="4">
        <v>100</v>
      </c>
      <c r="F39" s="2" t="s">
        <v>21</v>
      </c>
      <c r="G39" s="5"/>
      <c r="H39" s="2" t="s">
        <v>22</v>
      </c>
      <c r="I39" s="13">
        <v>105</v>
      </c>
      <c r="J39" s="8">
        <v>16170</v>
      </c>
      <c r="K39" s="17">
        <v>0.63</v>
      </c>
      <c r="L39" s="17">
        <v>7926.37</v>
      </c>
      <c r="M39" s="17">
        <v>1043891.75</v>
      </c>
      <c r="N39" s="17">
        <f t="shared" si="0"/>
        <v>0.76</v>
      </c>
      <c r="O39" s="17">
        <v>6683.06</v>
      </c>
    </row>
    <row r="40" spans="1:15" ht="118.8" x14ac:dyDescent="0.25">
      <c r="A40" s="32">
        <f t="shared" si="1"/>
        <v>36</v>
      </c>
      <c r="B40" s="2" t="s">
        <v>62</v>
      </c>
      <c r="C40" s="3" t="s">
        <v>53</v>
      </c>
      <c r="D40" s="4" t="s">
        <v>25</v>
      </c>
      <c r="E40" s="4">
        <v>100</v>
      </c>
      <c r="F40" s="2" t="s">
        <v>21</v>
      </c>
      <c r="G40" s="5"/>
      <c r="H40" s="2" t="s">
        <v>22</v>
      </c>
      <c r="I40" s="13">
        <v>106</v>
      </c>
      <c r="J40" s="8">
        <v>16170</v>
      </c>
      <c r="K40" s="17">
        <v>0.62</v>
      </c>
      <c r="L40" s="17">
        <v>7958.52</v>
      </c>
      <c r="M40" s="17">
        <v>1043891.75</v>
      </c>
      <c r="N40" s="17">
        <f t="shared" si="0"/>
        <v>0.76</v>
      </c>
      <c r="O40" s="17">
        <v>6685.3</v>
      </c>
    </row>
    <row r="41" spans="1:15" ht="66" x14ac:dyDescent="0.25">
      <c r="A41" s="32">
        <f t="shared" si="1"/>
        <v>37</v>
      </c>
      <c r="B41" s="2" t="s">
        <v>63</v>
      </c>
      <c r="C41" s="3" t="s">
        <v>53</v>
      </c>
      <c r="D41" s="4" t="s">
        <v>25</v>
      </c>
      <c r="E41" s="4">
        <v>100</v>
      </c>
      <c r="F41" s="2" t="s">
        <v>21</v>
      </c>
      <c r="G41" s="5"/>
      <c r="H41" s="2" t="s">
        <v>22</v>
      </c>
      <c r="I41" s="13">
        <v>252</v>
      </c>
      <c r="J41" s="8">
        <v>16170</v>
      </c>
      <c r="K41" s="17">
        <v>1.58</v>
      </c>
      <c r="L41" s="17">
        <v>19048.09</v>
      </c>
      <c r="M41" s="17">
        <v>1043891.75</v>
      </c>
      <c r="N41" s="17">
        <f t="shared" si="0"/>
        <v>1.82</v>
      </c>
      <c r="O41" s="17">
        <v>13505.34</v>
      </c>
    </row>
    <row r="42" spans="1:15" ht="118.8" x14ac:dyDescent="0.25">
      <c r="A42" s="32">
        <f t="shared" si="1"/>
        <v>38</v>
      </c>
      <c r="B42" s="2" t="s">
        <v>64</v>
      </c>
      <c r="C42" s="3" t="s">
        <v>53</v>
      </c>
      <c r="D42" s="4" t="s">
        <v>25</v>
      </c>
      <c r="E42" s="4">
        <v>100</v>
      </c>
      <c r="F42" s="2" t="s">
        <v>21</v>
      </c>
      <c r="G42" s="5"/>
      <c r="H42" s="2" t="s">
        <v>22</v>
      </c>
      <c r="I42" s="13">
        <v>253</v>
      </c>
      <c r="J42" s="8">
        <v>16170</v>
      </c>
      <c r="K42" s="17">
        <v>1.53</v>
      </c>
      <c r="L42" s="17">
        <v>18446.5</v>
      </c>
      <c r="M42" s="17">
        <v>1043891.75</v>
      </c>
      <c r="N42" s="17">
        <f t="shared" si="0"/>
        <v>1.77</v>
      </c>
      <c r="O42" s="17">
        <v>15584.15</v>
      </c>
    </row>
    <row r="43" spans="1:15" ht="118.8" x14ac:dyDescent="0.25">
      <c r="A43" s="32">
        <f t="shared" si="1"/>
        <v>39</v>
      </c>
      <c r="B43" s="2" t="s">
        <v>65</v>
      </c>
      <c r="C43" s="3" t="s">
        <v>53</v>
      </c>
      <c r="D43" s="4" t="s">
        <v>25</v>
      </c>
      <c r="E43" s="4">
        <v>100</v>
      </c>
      <c r="F43" s="2" t="s">
        <v>21</v>
      </c>
      <c r="G43" s="5"/>
      <c r="H43" s="2" t="s">
        <v>22</v>
      </c>
      <c r="I43" s="13">
        <v>242</v>
      </c>
      <c r="J43" s="8">
        <v>16170</v>
      </c>
      <c r="K43" s="17">
        <v>1.43</v>
      </c>
      <c r="L43" s="17">
        <v>18766.48</v>
      </c>
      <c r="M43" s="17">
        <v>1043891.75</v>
      </c>
      <c r="N43" s="17">
        <f t="shared" si="0"/>
        <v>1.8</v>
      </c>
      <c r="O43" s="17">
        <v>15707.01</v>
      </c>
    </row>
    <row r="44" spans="1:15" ht="118.8" x14ac:dyDescent="0.25">
      <c r="A44" s="32">
        <f t="shared" si="1"/>
        <v>40</v>
      </c>
      <c r="B44" s="2" t="s">
        <v>66</v>
      </c>
      <c r="C44" s="3" t="s">
        <v>53</v>
      </c>
      <c r="D44" s="4" t="s">
        <v>25</v>
      </c>
      <c r="E44" s="4">
        <v>100</v>
      </c>
      <c r="F44" s="2" t="s">
        <v>21</v>
      </c>
      <c r="G44" s="5"/>
      <c r="H44" s="2" t="s">
        <v>22</v>
      </c>
      <c r="I44" s="13">
        <v>240</v>
      </c>
      <c r="J44" s="8">
        <v>16170</v>
      </c>
      <c r="K44" s="17">
        <v>1.45</v>
      </c>
      <c r="L44" s="17">
        <v>18177.82</v>
      </c>
      <c r="M44" s="17">
        <v>1043891.75</v>
      </c>
      <c r="N44" s="17">
        <f t="shared" si="0"/>
        <v>1.74</v>
      </c>
      <c r="O44" s="17">
        <v>15564.83</v>
      </c>
    </row>
    <row r="45" spans="1:15" ht="118.8" x14ac:dyDescent="0.25">
      <c r="A45" s="32">
        <f t="shared" si="1"/>
        <v>41</v>
      </c>
      <c r="B45" s="2" t="s">
        <v>67</v>
      </c>
      <c r="C45" s="3" t="s">
        <v>53</v>
      </c>
      <c r="D45" s="4" t="s">
        <v>25</v>
      </c>
      <c r="E45" s="4">
        <v>100</v>
      </c>
      <c r="F45" s="2" t="s">
        <v>21</v>
      </c>
      <c r="G45" s="5"/>
      <c r="H45" s="2" t="s">
        <v>22</v>
      </c>
      <c r="I45" s="13">
        <v>247</v>
      </c>
      <c r="J45" s="8">
        <v>16170</v>
      </c>
      <c r="K45" s="17">
        <v>1.63</v>
      </c>
      <c r="L45" s="17">
        <v>17579.71</v>
      </c>
      <c r="M45" s="17">
        <v>1043891.75</v>
      </c>
      <c r="N45" s="17">
        <f t="shared" si="0"/>
        <v>1.68</v>
      </c>
      <c r="O45" s="17">
        <v>15021.54</v>
      </c>
    </row>
    <row r="46" spans="1:15" ht="118.8" x14ac:dyDescent="0.25">
      <c r="A46" s="32">
        <f t="shared" si="1"/>
        <v>42</v>
      </c>
      <c r="B46" s="2" t="s">
        <v>68</v>
      </c>
      <c r="C46" s="3" t="s">
        <v>53</v>
      </c>
      <c r="D46" s="4" t="s">
        <v>25</v>
      </c>
      <c r="E46" s="4">
        <v>100</v>
      </c>
      <c r="F46" s="2" t="s">
        <v>21</v>
      </c>
      <c r="G46" s="5"/>
      <c r="H46" s="2" t="s">
        <v>22</v>
      </c>
      <c r="I46" s="13">
        <v>241</v>
      </c>
      <c r="J46" s="8">
        <v>16170</v>
      </c>
      <c r="K46" s="17">
        <v>1.5</v>
      </c>
      <c r="L46" s="17">
        <v>19587.63</v>
      </c>
      <c r="M46" s="17">
        <v>1043891.75</v>
      </c>
      <c r="N46" s="17">
        <f t="shared" si="0"/>
        <v>1.88</v>
      </c>
      <c r="O46" s="17">
        <v>16863.32</v>
      </c>
    </row>
    <row r="47" spans="1:15" ht="66" x14ac:dyDescent="0.25">
      <c r="A47" s="32">
        <f t="shared" si="1"/>
        <v>43</v>
      </c>
      <c r="B47" s="2" t="s">
        <v>69</v>
      </c>
      <c r="C47" s="1" t="s">
        <v>70</v>
      </c>
      <c r="D47" s="4" t="s">
        <v>25</v>
      </c>
      <c r="E47" s="4">
        <v>100</v>
      </c>
      <c r="F47" s="2" t="s">
        <v>21</v>
      </c>
      <c r="G47" s="5"/>
      <c r="H47" s="2" t="s">
        <v>22</v>
      </c>
      <c r="I47" s="13">
        <v>231</v>
      </c>
      <c r="J47" s="8">
        <v>16170</v>
      </c>
      <c r="K47" s="17">
        <v>1.41</v>
      </c>
      <c r="L47" s="17">
        <v>17402.990000000002</v>
      </c>
      <c r="M47" s="17">
        <v>1043891.75</v>
      </c>
      <c r="N47" s="17">
        <f t="shared" si="0"/>
        <v>1.67</v>
      </c>
      <c r="O47" s="17">
        <v>14965.38</v>
      </c>
    </row>
    <row r="48" spans="1:15" ht="66" x14ac:dyDescent="0.25">
      <c r="A48" s="32">
        <f t="shared" si="1"/>
        <v>44</v>
      </c>
      <c r="B48" s="2" t="s">
        <v>71</v>
      </c>
      <c r="C48" s="3" t="s">
        <v>53</v>
      </c>
      <c r="D48" s="4" t="s">
        <v>25</v>
      </c>
      <c r="E48" s="4">
        <v>100</v>
      </c>
      <c r="F48" s="2" t="s">
        <v>21</v>
      </c>
      <c r="G48" s="5"/>
      <c r="H48" s="2" t="s">
        <v>22</v>
      </c>
      <c r="I48" s="13">
        <v>131</v>
      </c>
      <c r="J48" s="8">
        <v>16170</v>
      </c>
      <c r="K48" s="17">
        <v>0.78</v>
      </c>
      <c r="L48" s="17">
        <v>12331.1</v>
      </c>
      <c r="M48" s="17">
        <v>1043891.75</v>
      </c>
      <c r="N48" s="17">
        <f t="shared" si="0"/>
        <v>1.18</v>
      </c>
      <c r="O48" s="17">
        <v>10794.47</v>
      </c>
    </row>
    <row r="49" spans="1:15" ht="118.8" x14ac:dyDescent="0.25">
      <c r="A49" s="32">
        <f t="shared" si="1"/>
        <v>45</v>
      </c>
      <c r="B49" s="2" t="s">
        <v>72</v>
      </c>
      <c r="C49" s="3" t="s">
        <v>53</v>
      </c>
      <c r="D49" s="4" t="s">
        <v>25</v>
      </c>
      <c r="E49" s="4">
        <v>100</v>
      </c>
      <c r="F49" s="2" t="s">
        <v>21</v>
      </c>
      <c r="G49" s="5"/>
      <c r="H49" s="2" t="s">
        <v>22</v>
      </c>
      <c r="I49" s="13">
        <v>277</v>
      </c>
      <c r="J49" s="8">
        <v>16170</v>
      </c>
      <c r="K49" s="17">
        <v>1.73</v>
      </c>
      <c r="L49" s="17">
        <v>20071.7</v>
      </c>
      <c r="M49" s="17">
        <v>1043891.75</v>
      </c>
      <c r="N49" s="17">
        <f t="shared" si="0"/>
        <v>1.92</v>
      </c>
      <c r="O49" s="17">
        <v>17151.62</v>
      </c>
    </row>
    <row r="50" spans="1:15" ht="79.2" x14ac:dyDescent="0.25">
      <c r="A50" s="32">
        <f t="shared" si="1"/>
        <v>46</v>
      </c>
      <c r="B50" s="2" t="s">
        <v>73</v>
      </c>
      <c r="C50" s="3" t="s">
        <v>53</v>
      </c>
      <c r="D50" s="4" t="s">
        <v>25</v>
      </c>
      <c r="E50" s="4">
        <v>100</v>
      </c>
      <c r="F50" s="2" t="s">
        <v>21</v>
      </c>
      <c r="G50" s="5"/>
      <c r="H50" s="2" t="s">
        <v>22</v>
      </c>
      <c r="I50" s="13">
        <v>185</v>
      </c>
      <c r="J50" s="8">
        <v>16170</v>
      </c>
      <c r="K50" s="17">
        <v>1.1299999999999999</v>
      </c>
      <c r="L50" s="17">
        <v>20491.43</v>
      </c>
      <c r="M50" s="17">
        <v>1043891.75</v>
      </c>
      <c r="N50" s="17">
        <f t="shared" si="0"/>
        <v>1.96</v>
      </c>
      <c r="O50" s="17">
        <v>17401</v>
      </c>
    </row>
    <row r="51" spans="1:15" ht="66" x14ac:dyDescent="0.25">
      <c r="A51" s="32">
        <f t="shared" si="1"/>
        <v>47</v>
      </c>
      <c r="B51" s="2" t="s">
        <v>74</v>
      </c>
      <c r="C51" s="3" t="s">
        <v>53</v>
      </c>
      <c r="D51" s="4" t="s">
        <v>25</v>
      </c>
      <c r="E51" s="4">
        <v>100</v>
      </c>
      <c r="F51" s="2" t="s">
        <v>21</v>
      </c>
      <c r="G51" s="5"/>
      <c r="H51" s="2" t="s">
        <v>22</v>
      </c>
      <c r="I51" s="13">
        <v>168</v>
      </c>
      <c r="J51" s="8">
        <v>16170</v>
      </c>
      <c r="K51" s="17">
        <v>1.01</v>
      </c>
      <c r="L51" s="17">
        <v>22904.07</v>
      </c>
      <c r="M51" s="17">
        <v>1043891.75</v>
      </c>
      <c r="N51" s="17">
        <f t="shared" si="0"/>
        <v>2.19</v>
      </c>
      <c r="O51" s="17">
        <v>21353.97</v>
      </c>
    </row>
    <row r="52" spans="1:15" ht="118.8" x14ac:dyDescent="0.25">
      <c r="A52" s="32">
        <f t="shared" si="1"/>
        <v>48</v>
      </c>
      <c r="B52" s="2" t="s">
        <v>75</v>
      </c>
      <c r="C52" s="3" t="s">
        <v>57</v>
      </c>
      <c r="D52" s="4" t="s">
        <v>25</v>
      </c>
      <c r="E52" s="4">
        <v>100</v>
      </c>
      <c r="F52" s="2" t="s">
        <v>21</v>
      </c>
      <c r="G52" s="5"/>
      <c r="H52" s="2" t="s">
        <v>22</v>
      </c>
      <c r="I52" s="13">
        <v>258</v>
      </c>
      <c r="J52" s="8">
        <v>16170</v>
      </c>
      <c r="K52" s="17">
        <v>1.66</v>
      </c>
      <c r="L52" s="17">
        <v>18329.310000000001</v>
      </c>
      <c r="M52" s="17">
        <v>1043891.75</v>
      </c>
      <c r="N52" s="17">
        <f t="shared" si="0"/>
        <v>1.76</v>
      </c>
      <c r="O52" s="17">
        <v>15221.73</v>
      </c>
    </row>
    <row r="53" spans="1:15" ht="66" x14ac:dyDescent="0.25">
      <c r="A53" s="32">
        <f t="shared" si="1"/>
        <v>49</v>
      </c>
      <c r="B53" s="2" t="s">
        <v>76</v>
      </c>
      <c r="C53" s="3" t="s">
        <v>53</v>
      </c>
      <c r="D53" s="4" t="s">
        <v>25</v>
      </c>
      <c r="E53" s="4">
        <v>100</v>
      </c>
      <c r="F53" s="2" t="s">
        <v>21</v>
      </c>
      <c r="G53" s="5"/>
      <c r="H53" s="2" t="s">
        <v>22</v>
      </c>
      <c r="I53" s="13">
        <v>250</v>
      </c>
      <c r="J53" s="8">
        <v>16170</v>
      </c>
      <c r="K53" s="17">
        <v>1.53</v>
      </c>
      <c r="L53" s="17">
        <v>18742.97</v>
      </c>
      <c r="M53" s="17">
        <v>1043891.75</v>
      </c>
      <c r="N53" s="17">
        <f t="shared" si="0"/>
        <v>1.8</v>
      </c>
      <c r="O53" s="17">
        <v>14983.28</v>
      </c>
    </row>
    <row r="54" spans="1:15" ht="66" x14ac:dyDescent="0.25">
      <c r="A54" s="32">
        <f t="shared" si="1"/>
        <v>50</v>
      </c>
      <c r="B54" s="2" t="s">
        <v>77</v>
      </c>
      <c r="C54" s="3" t="s">
        <v>53</v>
      </c>
      <c r="D54" s="4" t="s">
        <v>25</v>
      </c>
      <c r="E54" s="4">
        <v>100</v>
      </c>
      <c r="F54" s="2" t="s">
        <v>21</v>
      </c>
      <c r="G54" s="5"/>
      <c r="H54" s="2" t="s">
        <v>22</v>
      </c>
      <c r="I54" s="13">
        <v>226</v>
      </c>
      <c r="J54" s="8">
        <v>16170</v>
      </c>
      <c r="K54" s="17">
        <v>1.41</v>
      </c>
      <c r="L54" s="17">
        <v>19889.62</v>
      </c>
      <c r="M54" s="17">
        <v>1043891.75</v>
      </c>
      <c r="N54" s="17">
        <f t="shared" si="0"/>
        <v>1.91</v>
      </c>
      <c r="O54" s="17">
        <v>16937.650000000001</v>
      </c>
    </row>
    <row r="55" spans="1:15" ht="66" x14ac:dyDescent="0.25">
      <c r="A55" s="32">
        <f t="shared" si="1"/>
        <v>51</v>
      </c>
      <c r="B55" s="2" t="s">
        <v>78</v>
      </c>
      <c r="C55" s="3" t="s">
        <v>53</v>
      </c>
      <c r="D55" s="4" t="s">
        <v>25</v>
      </c>
      <c r="E55" s="4">
        <v>100</v>
      </c>
      <c r="F55" s="2" t="s">
        <v>21</v>
      </c>
      <c r="G55" s="5"/>
      <c r="H55" s="2" t="s">
        <v>22</v>
      </c>
      <c r="I55" s="13">
        <v>276</v>
      </c>
      <c r="J55" s="8">
        <v>16170</v>
      </c>
      <c r="K55" s="17">
        <v>1.65</v>
      </c>
      <c r="L55" s="17">
        <v>20879.849999999999</v>
      </c>
      <c r="M55" s="17">
        <v>1043891.75</v>
      </c>
      <c r="N55" s="17">
        <f t="shared" si="0"/>
        <v>2</v>
      </c>
      <c r="O55" s="17">
        <v>17000.97</v>
      </c>
    </row>
    <row r="56" spans="1:15" ht="66" x14ac:dyDescent="0.25">
      <c r="A56" s="32">
        <f t="shared" si="1"/>
        <v>52</v>
      </c>
      <c r="B56" s="2" t="s">
        <v>79</v>
      </c>
      <c r="C56" s="3" t="s">
        <v>53</v>
      </c>
      <c r="D56" s="4" t="s">
        <v>25</v>
      </c>
      <c r="E56" s="4">
        <v>100</v>
      </c>
      <c r="F56" s="2" t="s">
        <v>21</v>
      </c>
      <c r="G56" s="5"/>
      <c r="H56" s="2" t="s">
        <v>22</v>
      </c>
      <c r="I56" s="13">
        <v>271</v>
      </c>
      <c r="J56" s="8">
        <v>16170</v>
      </c>
      <c r="K56" s="17">
        <v>1.66</v>
      </c>
      <c r="L56" s="17">
        <v>19856.03</v>
      </c>
      <c r="M56" s="17">
        <v>1043891.75</v>
      </c>
      <c r="N56" s="17">
        <f t="shared" si="0"/>
        <v>1.9</v>
      </c>
      <c r="O56" s="17">
        <v>16779.54</v>
      </c>
    </row>
    <row r="57" spans="1:15" ht="79.2" x14ac:dyDescent="0.25">
      <c r="A57" s="32">
        <f t="shared" si="1"/>
        <v>53</v>
      </c>
      <c r="B57" s="2" t="s">
        <v>80</v>
      </c>
      <c r="C57" s="20" t="s">
        <v>57</v>
      </c>
      <c r="D57" s="4" t="s">
        <v>25</v>
      </c>
      <c r="E57" s="4">
        <v>100</v>
      </c>
      <c r="F57" s="2" t="s">
        <v>21</v>
      </c>
      <c r="G57" s="5"/>
      <c r="H57" s="2" t="s">
        <v>22</v>
      </c>
      <c r="I57" s="13">
        <v>256</v>
      </c>
      <c r="J57" s="8">
        <v>16170</v>
      </c>
      <c r="K57" s="17">
        <v>1.51</v>
      </c>
      <c r="L57" s="17">
        <v>18514.98</v>
      </c>
      <c r="M57" s="17">
        <v>1043891.75</v>
      </c>
      <c r="N57" s="17">
        <f t="shared" si="0"/>
        <v>1.77</v>
      </c>
      <c r="O57" s="17">
        <v>15819.92</v>
      </c>
    </row>
    <row r="58" spans="1:15" ht="79.2" x14ac:dyDescent="0.25">
      <c r="A58" s="32">
        <f t="shared" si="1"/>
        <v>54</v>
      </c>
      <c r="B58" s="2" t="s">
        <v>81</v>
      </c>
      <c r="C58" s="3" t="s">
        <v>53</v>
      </c>
      <c r="D58" s="4" t="s">
        <v>25</v>
      </c>
      <c r="E58" s="4">
        <v>100</v>
      </c>
      <c r="F58" s="2" t="s">
        <v>21</v>
      </c>
      <c r="G58" s="5"/>
      <c r="H58" s="2" t="s">
        <v>22</v>
      </c>
      <c r="I58" s="16">
        <v>253</v>
      </c>
      <c r="J58" s="8">
        <v>16170</v>
      </c>
      <c r="K58" s="17">
        <v>1.61</v>
      </c>
      <c r="L58" s="17">
        <v>18905.29</v>
      </c>
      <c r="M58" s="17">
        <v>1043891.75</v>
      </c>
      <c r="N58" s="17">
        <f t="shared" si="0"/>
        <v>1.81</v>
      </c>
      <c r="O58" s="17">
        <v>15688.31</v>
      </c>
    </row>
    <row r="59" spans="1:15" ht="118.8" x14ac:dyDescent="0.25">
      <c r="A59" s="32">
        <f t="shared" si="1"/>
        <v>55</v>
      </c>
      <c r="B59" s="2" t="s">
        <v>82</v>
      </c>
      <c r="C59" s="3" t="s">
        <v>53</v>
      </c>
      <c r="D59" s="4" t="s">
        <v>25</v>
      </c>
      <c r="E59" s="4">
        <v>100</v>
      </c>
      <c r="F59" s="2" t="s">
        <v>21</v>
      </c>
      <c r="G59" s="5"/>
      <c r="H59" s="2" t="s">
        <v>22</v>
      </c>
      <c r="I59" s="13">
        <v>224</v>
      </c>
      <c r="J59" s="8">
        <v>16170</v>
      </c>
      <c r="K59" s="17">
        <v>1.36</v>
      </c>
      <c r="L59" s="17">
        <v>16804.93</v>
      </c>
      <c r="M59" s="17">
        <v>1043891.75</v>
      </c>
      <c r="N59" s="17">
        <f t="shared" si="0"/>
        <v>1.61</v>
      </c>
      <c r="O59" s="17">
        <v>14420.54</v>
      </c>
    </row>
    <row r="60" spans="1:15" ht="105.6" x14ac:dyDescent="0.25">
      <c r="A60" s="32">
        <f t="shared" si="1"/>
        <v>56</v>
      </c>
      <c r="B60" s="2" t="s">
        <v>83</v>
      </c>
      <c r="C60" s="3" t="s">
        <v>53</v>
      </c>
      <c r="D60" s="4" t="s">
        <v>25</v>
      </c>
      <c r="E60" s="4">
        <v>100</v>
      </c>
      <c r="F60" s="2" t="s">
        <v>21</v>
      </c>
      <c r="G60" s="5"/>
      <c r="H60" s="2" t="s">
        <v>22</v>
      </c>
      <c r="I60" s="13">
        <v>283</v>
      </c>
      <c r="J60" s="8">
        <v>16170</v>
      </c>
      <c r="K60" s="17">
        <v>1.73</v>
      </c>
      <c r="L60" s="17">
        <v>21053.17</v>
      </c>
      <c r="M60" s="17">
        <v>1043891.75</v>
      </c>
      <c r="N60" s="17">
        <f t="shared" si="0"/>
        <v>2.02</v>
      </c>
      <c r="O60" s="17">
        <v>17034.05</v>
      </c>
    </row>
    <row r="61" spans="1:15" ht="69.75" customHeight="1" x14ac:dyDescent="0.25">
      <c r="A61" s="32">
        <f t="shared" si="1"/>
        <v>57</v>
      </c>
      <c r="B61" s="29" t="s">
        <v>84</v>
      </c>
      <c r="C61" s="21" t="s">
        <v>19</v>
      </c>
      <c r="D61" s="28" t="s">
        <v>20</v>
      </c>
      <c r="E61" s="21">
        <v>100</v>
      </c>
      <c r="F61" s="22" t="s">
        <v>21</v>
      </c>
      <c r="G61" s="23"/>
      <c r="H61" s="22" t="s">
        <v>88</v>
      </c>
      <c r="I61" s="12">
        <v>21</v>
      </c>
      <c r="J61" s="8"/>
      <c r="K61" s="17"/>
      <c r="L61" s="44">
        <v>8348.07</v>
      </c>
      <c r="M61" s="17">
        <v>1043891.75</v>
      </c>
      <c r="N61" s="17">
        <f>L61/M61*100</f>
        <v>0.8</v>
      </c>
      <c r="O61" s="44">
        <v>8348.07</v>
      </c>
    </row>
    <row r="62" spans="1:15" ht="62.25" customHeight="1" x14ac:dyDescent="0.25">
      <c r="A62" s="32">
        <f t="shared" si="1"/>
        <v>58</v>
      </c>
      <c r="B62" s="6" t="s">
        <v>26</v>
      </c>
      <c r="C62" s="151" t="s">
        <v>24</v>
      </c>
      <c r="D62" s="151" t="s">
        <v>25</v>
      </c>
      <c r="E62" s="151">
        <v>100</v>
      </c>
      <c r="F62" s="153" t="s">
        <v>21</v>
      </c>
      <c r="G62" s="152"/>
      <c r="H62" s="25" t="s">
        <v>27</v>
      </c>
      <c r="I62" s="12">
        <v>57</v>
      </c>
      <c r="J62" s="149"/>
      <c r="K62" s="150"/>
      <c r="L62" s="44">
        <v>18319.580000000002</v>
      </c>
      <c r="M62" s="17">
        <v>1043891.75</v>
      </c>
      <c r="N62" s="17">
        <f>L62/M62*100</f>
        <v>1.75</v>
      </c>
      <c r="O62" s="44">
        <v>18319.580000000002</v>
      </c>
    </row>
    <row r="63" spans="1:15" x14ac:dyDescent="0.25">
      <c r="A63" s="30"/>
      <c r="B63" s="6"/>
      <c r="C63" s="151"/>
      <c r="D63" s="151"/>
      <c r="E63" s="151"/>
      <c r="F63" s="153"/>
      <c r="G63" s="152"/>
      <c r="H63" s="2"/>
      <c r="I63" s="12"/>
      <c r="J63" s="149"/>
      <c r="K63" s="150"/>
      <c r="L63" s="45"/>
      <c r="M63" s="42"/>
      <c r="N63" s="42"/>
      <c r="O63" s="45"/>
    </row>
    <row r="64" spans="1:15" x14ac:dyDescent="0.25">
      <c r="A64" s="30"/>
      <c r="B64" s="6"/>
      <c r="C64" s="151"/>
      <c r="D64" s="151"/>
      <c r="E64" s="151"/>
      <c r="F64" s="153"/>
      <c r="G64" s="152"/>
      <c r="H64" s="2" t="s">
        <v>28</v>
      </c>
      <c r="I64" s="12"/>
      <c r="J64" s="149"/>
      <c r="K64" s="150"/>
      <c r="L64" s="45"/>
      <c r="M64" s="42"/>
      <c r="N64" s="42"/>
      <c r="O64" s="45"/>
    </row>
    <row r="65" spans="1:15" x14ac:dyDescent="0.25">
      <c r="A65" s="30"/>
      <c r="B65" s="6"/>
      <c r="C65" s="151"/>
      <c r="D65" s="151"/>
      <c r="E65" s="151"/>
      <c r="F65" s="153"/>
      <c r="G65" s="152"/>
      <c r="H65" s="2"/>
      <c r="I65" s="12"/>
      <c r="J65" s="149"/>
      <c r="K65" s="150"/>
      <c r="L65" s="45"/>
      <c r="M65" s="42"/>
      <c r="N65" s="42"/>
      <c r="O65" s="45"/>
    </row>
    <row r="66" spans="1:15" x14ac:dyDescent="0.25">
      <c r="A66" s="30"/>
      <c r="B66" s="6"/>
      <c r="C66" s="151"/>
      <c r="D66" s="151"/>
      <c r="E66" s="151"/>
      <c r="F66" s="153"/>
      <c r="G66" s="152"/>
      <c r="H66" s="10"/>
      <c r="I66" s="12"/>
      <c r="J66" s="149"/>
      <c r="K66" s="150"/>
      <c r="L66" s="45"/>
      <c r="M66" s="42"/>
      <c r="N66" s="42"/>
      <c r="O66" s="45"/>
    </row>
    <row r="67" spans="1:15" x14ac:dyDescent="0.25">
      <c r="A67" s="30"/>
      <c r="B67" s="6"/>
      <c r="C67" s="151"/>
      <c r="D67" s="151"/>
      <c r="E67" s="151"/>
      <c r="F67" s="153"/>
      <c r="G67" s="152"/>
      <c r="H67" s="10"/>
      <c r="I67" s="12"/>
      <c r="J67" s="149"/>
      <c r="K67" s="150"/>
      <c r="L67" s="45"/>
      <c r="M67" s="42"/>
      <c r="N67" s="42"/>
      <c r="O67" s="45"/>
    </row>
    <row r="68" spans="1:15" x14ac:dyDescent="0.25">
      <c r="A68" s="30"/>
      <c r="B68" s="6"/>
      <c r="C68" s="151"/>
      <c r="D68" s="151"/>
      <c r="E68" s="151"/>
      <c r="F68" s="153"/>
      <c r="G68" s="152"/>
      <c r="H68" s="10"/>
      <c r="I68" s="12"/>
      <c r="J68" s="149"/>
      <c r="K68" s="150"/>
      <c r="L68" s="45"/>
      <c r="M68" s="42"/>
      <c r="N68" s="42"/>
      <c r="O68" s="45"/>
    </row>
    <row r="69" spans="1:15" x14ac:dyDescent="0.25">
      <c r="A69" s="30"/>
      <c r="B69" s="6"/>
      <c r="C69" s="151"/>
      <c r="D69" s="151"/>
      <c r="E69" s="151"/>
      <c r="F69" s="153"/>
      <c r="G69" s="152"/>
      <c r="H69" s="10"/>
      <c r="I69" s="12">
        <v>1833</v>
      </c>
      <c r="J69" s="149"/>
      <c r="K69" s="150"/>
      <c r="L69" s="45"/>
      <c r="M69" s="42"/>
      <c r="N69" s="42"/>
      <c r="O69" s="45"/>
    </row>
    <row r="70" spans="1:15" x14ac:dyDescent="0.25">
      <c r="A70" s="31"/>
      <c r="B70" s="6"/>
      <c r="C70" s="151"/>
      <c r="D70" s="151"/>
      <c r="E70" s="151"/>
      <c r="F70" s="153"/>
      <c r="G70" s="152"/>
      <c r="H70" s="10"/>
      <c r="I70" s="12"/>
      <c r="J70" s="149"/>
      <c r="K70" s="150"/>
      <c r="L70" s="46"/>
      <c r="M70" s="43"/>
      <c r="N70" s="43"/>
      <c r="O70" s="46"/>
    </row>
    <row r="73" spans="1:15" x14ac:dyDescent="0.25">
      <c r="I73" s="15">
        <f>SUM(I5:I72)-I69-I62-I61</f>
        <v>18982</v>
      </c>
    </row>
  </sheetData>
  <mergeCells count="16">
    <mergeCell ref="H2:K2"/>
    <mergeCell ref="L2:N2"/>
    <mergeCell ref="O2:O3"/>
    <mergeCell ref="A2:A3"/>
    <mergeCell ref="B2:B3"/>
    <mergeCell ref="C2:C3"/>
    <mergeCell ref="D2:D3"/>
    <mergeCell ref="E2:E3"/>
    <mergeCell ref="F2:G2"/>
    <mergeCell ref="J62:J70"/>
    <mergeCell ref="K62:K70"/>
    <mergeCell ref="C62:C70"/>
    <mergeCell ref="D62:D70"/>
    <mergeCell ref="E62:E70"/>
    <mergeCell ref="G62:G70"/>
    <mergeCell ref="F62:F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sqref="A1:R1"/>
    </sheetView>
  </sheetViews>
  <sheetFormatPr defaultColWidth="9.109375" defaultRowHeight="13.8" x14ac:dyDescent="0.25"/>
  <cols>
    <col min="1" max="1" width="9.109375" style="62" customWidth="1"/>
    <col min="2" max="2" width="29" style="62" customWidth="1"/>
    <col min="3" max="3" width="20.44140625" style="122" customWidth="1"/>
    <col min="4" max="4" width="9.44140625" style="123" customWidth="1"/>
    <col min="5" max="5" width="15.109375" style="148" customWidth="1"/>
    <col min="6" max="6" width="10.6640625" style="124" customWidth="1"/>
    <col min="7" max="7" width="7.6640625" style="125" customWidth="1"/>
    <col min="8" max="8" width="13.33203125" style="126" customWidth="1"/>
    <col min="9" max="9" width="8.44140625" style="62" customWidth="1"/>
    <col min="10" max="10" width="12.5546875" style="62" customWidth="1"/>
    <col min="11" max="11" width="9.109375" style="127"/>
    <col min="12" max="12" width="9.109375" style="128"/>
    <col min="13" max="13" width="9.109375" style="129"/>
    <col min="14" max="14" width="11.88671875" style="128" customWidth="1"/>
    <col min="15" max="15" width="12" style="128" customWidth="1"/>
    <col min="16" max="16" width="9.109375" style="129"/>
    <col min="17" max="17" width="9.109375" style="129" customWidth="1"/>
    <col min="18" max="18" width="16.6640625" style="129" customWidth="1"/>
    <col min="19" max="19" width="14.109375" style="61" hidden="1" customWidth="1"/>
    <col min="20" max="20" width="12.5546875" style="62" hidden="1" customWidth="1"/>
    <col min="21" max="21" width="13.33203125" style="62" hidden="1" customWidth="1"/>
    <col min="22" max="22" width="10.88671875" style="62" hidden="1" customWidth="1"/>
    <col min="23" max="23" width="12.44140625" style="62" hidden="1" customWidth="1"/>
    <col min="24" max="30" width="0" style="62" hidden="1" customWidth="1"/>
    <col min="31" max="31" width="0.5546875" style="62" hidden="1" customWidth="1"/>
    <col min="32" max="16384" width="9.109375" style="62"/>
  </cols>
  <sheetData>
    <row r="1" spans="1:27" ht="15.6" x14ac:dyDescent="0.3">
      <c r="A1" s="157" t="s">
        <v>272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27" ht="64.5" customHeight="1" x14ac:dyDescent="0.25">
      <c r="A3" s="158" t="s">
        <v>0</v>
      </c>
      <c r="B3" s="158" t="s">
        <v>94</v>
      </c>
      <c r="C3" s="159" t="s">
        <v>95</v>
      </c>
      <c r="D3" s="159" t="s">
        <v>96</v>
      </c>
      <c r="E3" s="158" t="s">
        <v>97</v>
      </c>
      <c r="F3" s="162" t="s">
        <v>98</v>
      </c>
      <c r="G3" s="158" t="s">
        <v>2</v>
      </c>
      <c r="H3" s="158" t="s">
        <v>99</v>
      </c>
      <c r="I3" s="158"/>
      <c r="J3" s="158" t="s">
        <v>102</v>
      </c>
      <c r="K3" s="158"/>
      <c r="L3" s="158"/>
      <c r="M3" s="161" t="s">
        <v>105</v>
      </c>
      <c r="N3" s="162" t="s">
        <v>106</v>
      </c>
      <c r="O3" s="162"/>
      <c r="P3" s="163" t="s">
        <v>107</v>
      </c>
      <c r="Q3" s="161" t="s">
        <v>8</v>
      </c>
      <c r="R3" s="158" t="s">
        <v>108</v>
      </c>
    </row>
    <row r="4" spans="1:27" ht="132" x14ac:dyDescent="0.25">
      <c r="A4" s="158"/>
      <c r="B4" s="158"/>
      <c r="C4" s="160"/>
      <c r="D4" s="160"/>
      <c r="E4" s="158"/>
      <c r="F4" s="162"/>
      <c r="G4" s="158"/>
      <c r="H4" s="63" t="s">
        <v>9</v>
      </c>
      <c r="I4" s="134" t="s">
        <v>100</v>
      </c>
      <c r="J4" s="134" t="s">
        <v>11</v>
      </c>
      <c r="K4" s="137" t="s">
        <v>103</v>
      </c>
      <c r="L4" s="137" t="s">
        <v>104</v>
      </c>
      <c r="M4" s="161"/>
      <c r="N4" s="137" t="s">
        <v>103</v>
      </c>
      <c r="O4" s="137" t="s">
        <v>104</v>
      </c>
      <c r="P4" s="164"/>
      <c r="Q4" s="161"/>
      <c r="R4" s="158"/>
      <c r="S4" s="65" t="s">
        <v>91</v>
      </c>
      <c r="T4" s="65" t="s">
        <v>92</v>
      </c>
      <c r="Y4" s="62" t="s">
        <v>13</v>
      </c>
      <c r="AA4" s="62" t="s">
        <v>93</v>
      </c>
    </row>
    <row r="5" spans="1:27" x14ac:dyDescent="0.25">
      <c r="A5" s="64">
        <v>1</v>
      </c>
      <c r="B5" s="134">
        <f>A5+1</f>
        <v>2</v>
      </c>
      <c r="C5" s="135">
        <f>B5+1</f>
        <v>3</v>
      </c>
      <c r="D5" s="135">
        <f t="shared" ref="D5:R5" si="0">C5+1</f>
        <v>4</v>
      </c>
      <c r="E5" s="66">
        <f t="shared" si="0"/>
        <v>5</v>
      </c>
      <c r="F5" s="135">
        <f>E5+1</f>
        <v>6</v>
      </c>
      <c r="G5" s="66">
        <f>F5+1</f>
        <v>7</v>
      </c>
      <c r="H5" s="66">
        <f>G5+1</f>
        <v>8</v>
      </c>
      <c r="I5" s="66">
        <f t="shared" si="0"/>
        <v>9</v>
      </c>
      <c r="J5" s="66">
        <f t="shared" si="0"/>
        <v>10</v>
      </c>
      <c r="K5" s="135">
        <f t="shared" si="0"/>
        <v>11</v>
      </c>
      <c r="L5" s="135">
        <f t="shared" si="0"/>
        <v>12</v>
      </c>
      <c r="M5" s="135">
        <f t="shared" si="0"/>
        <v>13</v>
      </c>
      <c r="N5" s="135">
        <f t="shared" si="0"/>
        <v>14</v>
      </c>
      <c r="O5" s="135">
        <f t="shared" si="0"/>
        <v>15</v>
      </c>
      <c r="P5" s="135">
        <f t="shared" si="0"/>
        <v>16</v>
      </c>
      <c r="Q5" s="135">
        <f t="shared" si="0"/>
        <v>17</v>
      </c>
      <c r="R5" s="66">
        <f t="shared" si="0"/>
        <v>18</v>
      </c>
    </row>
    <row r="6" spans="1:27" ht="144" x14ac:dyDescent="0.25">
      <c r="A6" s="55">
        <v>1</v>
      </c>
      <c r="B6" s="139" t="s">
        <v>170</v>
      </c>
      <c r="C6" s="88">
        <v>1112651036541</v>
      </c>
      <c r="D6" s="88">
        <v>30443479</v>
      </c>
      <c r="E6" s="87" t="s">
        <v>129</v>
      </c>
      <c r="F6" s="88">
        <v>100</v>
      </c>
      <c r="G6" s="145" t="s">
        <v>249</v>
      </c>
      <c r="H6" s="90" t="s">
        <v>138</v>
      </c>
      <c r="I6" s="68" t="s">
        <v>101</v>
      </c>
      <c r="J6" s="90" t="s">
        <v>128</v>
      </c>
      <c r="K6" s="58">
        <v>5484</v>
      </c>
      <c r="L6" s="58">
        <v>8010</v>
      </c>
      <c r="M6" s="59">
        <v>68.459999999999994</v>
      </c>
      <c r="N6" s="58">
        <v>82047</v>
      </c>
      <c r="O6" s="58">
        <v>82047</v>
      </c>
      <c r="P6" s="59">
        <v>100</v>
      </c>
      <c r="Q6" s="59">
        <v>82047.59</v>
      </c>
      <c r="R6" s="133"/>
    </row>
    <row r="7" spans="1:27" ht="107.25" customHeight="1" x14ac:dyDescent="0.25">
      <c r="A7" s="55">
        <v>2</v>
      </c>
      <c r="B7" s="139" t="s">
        <v>171</v>
      </c>
      <c r="C7" s="58">
        <v>1142651051124</v>
      </c>
      <c r="D7" s="58">
        <v>75404</v>
      </c>
      <c r="E7" s="90" t="s">
        <v>119</v>
      </c>
      <c r="F7" s="58">
        <v>100</v>
      </c>
      <c r="G7" s="145" t="s">
        <v>250</v>
      </c>
      <c r="H7" s="90" t="s">
        <v>21</v>
      </c>
      <c r="I7" s="118" t="s">
        <v>101</v>
      </c>
      <c r="J7" s="90" t="s">
        <v>130</v>
      </c>
      <c r="K7" s="58">
        <v>62827</v>
      </c>
      <c r="L7" s="58">
        <v>62827</v>
      </c>
      <c r="M7" s="59">
        <v>100</v>
      </c>
      <c r="N7" s="58">
        <v>21551</v>
      </c>
      <c r="O7" s="58">
        <v>21551</v>
      </c>
      <c r="P7" s="59">
        <v>100</v>
      </c>
      <c r="Q7" s="59">
        <v>21551.22</v>
      </c>
      <c r="R7" s="89"/>
      <c r="S7" s="62"/>
    </row>
    <row r="8" spans="1:27" ht="132" x14ac:dyDescent="0.25">
      <c r="A8" s="55">
        <v>3</v>
      </c>
      <c r="B8" s="139" t="s">
        <v>172</v>
      </c>
      <c r="C8" s="58">
        <v>1062648000403</v>
      </c>
      <c r="D8" s="58">
        <v>75404</v>
      </c>
      <c r="E8" s="87" t="s">
        <v>163</v>
      </c>
      <c r="F8" s="60">
        <v>100</v>
      </c>
      <c r="G8" s="139" t="s">
        <v>251</v>
      </c>
      <c r="H8" s="90" t="s">
        <v>118</v>
      </c>
      <c r="I8" s="68" t="s">
        <v>101</v>
      </c>
      <c r="J8" s="90" t="s">
        <v>164</v>
      </c>
      <c r="K8" s="58">
        <v>17</v>
      </c>
      <c r="L8" s="58"/>
      <c r="M8" s="59">
        <v>33</v>
      </c>
      <c r="N8" s="58">
        <v>164</v>
      </c>
      <c r="O8" s="58"/>
      <c r="P8" s="59"/>
      <c r="Q8" s="59">
        <v>18892.53</v>
      </c>
      <c r="R8" s="89"/>
      <c r="S8" s="62"/>
    </row>
    <row r="9" spans="1:27" ht="132" x14ac:dyDescent="0.25">
      <c r="A9" s="55">
        <v>4</v>
      </c>
      <c r="B9" s="139" t="s">
        <v>173</v>
      </c>
      <c r="C9" s="88">
        <v>1022603627310</v>
      </c>
      <c r="D9" s="88">
        <v>75403</v>
      </c>
      <c r="E9" s="87" t="s">
        <v>123</v>
      </c>
      <c r="F9" s="88">
        <v>100</v>
      </c>
      <c r="G9" s="145" t="s">
        <v>252</v>
      </c>
      <c r="H9" s="87" t="s">
        <v>140</v>
      </c>
      <c r="I9" s="87" t="s">
        <v>101</v>
      </c>
      <c r="J9" s="87" t="s">
        <v>139</v>
      </c>
      <c r="K9" s="88">
        <v>204870</v>
      </c>
      <c r="L9" s="88"/>
      <c r="M9" s="94"/>
      <c r="N9" s="88">
        <v>18682</v>
      </c>
      <c r="O9" s="88"/>
      <c r="P9" s="94"/>
      <c r="Q9" s="94">
        <v>18639.43</v>
      </c>
      <c r="R9" s="93"/>
    </row>
    <row r="10" spans="1:27" ht="84" x14ac:dyDescent="0.25">
      <c r="A10" s="55">
        <v>5</v>
      </c>
      <c r="B10" s="139" t="s">
        <v>174</v>
      </c>
      <c r="C10" s="88">
        <v>1022603628805</v>
      </c>
      <c r="D10" s="88">
        <v>75403</v>
      </c>
      <c r="E10" s="87" t="s">
        <v>123</v>
      </c>
      <c r="F10" s="88">
        <v>100</v>
      </c>
      <c r="G10" s="139" t="s">
        <v>253</v>
      </c>
      <c r="H10" s="87" t="s">
        <v>125</v>
      </c>
      <c r="I10" s="87" t="s">
        <v>101</v>
      </c>
      <c r="J10" s="87" t="s">
        <v>120</v>
      </c>
      <c r="K10" s="88">
        <v>468</v>
      </c>
      <c r="L10" s="95"/>
      <c r="M10" s="94"/>
      <c r="N10" s="88">
        <v>39053</v>
      </c>
      <c r="O10" s="88"/>
      <c r="P10" s="94"/>
      <c r="Q10" s="94">
        <v>37173.360000000001</v>
      </c>
      <c r="R10" s="96"/>
    </row>
    <row r="11" spans="1:27" ht="84" x14ac:dyDescent="0.25">
      <c r="A11" s="55">
        <v>6</v>
      </c>
      <c r="B11" s="139" t="s">
        <v>175</v>
      </c>
      <c r="C11" s="88">
        <v>1032601992356</v>
      </c>
      <c r="D11" s="88">
        <v>75403</v>
      </c>
      <c r="E11" s="87" t="s">
        <v>123</v>
      </c>
      <c r="F11" s="88">
        <v>100</v>
      </c>
      <c r="G11" s="139" t="s">
        <v>253</v>
      </c>
      <c r="H11" s="90" t="s">
        <v>141</v>
      </c>
      <c r="I11" s="89" t="s">
        <v>101</v>
      </c>
      <c r="J11" s="90" t="s">
        <v>142</v>
      </c>
      <c r="K11" s="88">
        <v>2</v>
      </c>
      <c r="L11" s="88"/>
      <c r="M11" s="94"/>
      <c r="N11" s="88">
        <v>32355</v>
      </c>
      <c r="O11" s="88"/>
      <c r="P11" s="94"/>
      <c r="Q11" s="94">
        <v>27348.22</v>
      </c>
      <c r="R11" s="93"/>
    </row>
    <row r="12" spans="1:27" ht="72" x14ac:dyDescent="0.25">
      <c r="A12" s="55">
        <v>7</v>
      </c>
      <c r="B12" s="139" t="s">
        <v>176</v>
      </c>
      <c r="C12" s="92">
        <v>1022603629025</v>
      </c>
      <c r="D12" s="88">
        <v>75403</v>
      </c>
      <c r="E12" s="87" t="s">
        <v>123</v>
      </c>
      <c r="F12" s="92">
        <v>100</v>
      </c>
      <c r="G12" s="139" t="s">
        <v>252</v>
      </c>
      <c r="H12" s="91" t="s">
        <v>124</v>
      </c>
      <c r="I12" s="91" t="s">
        <v>101</v>
      </c>
      <c r="J12" s="91" t="s">
        <v>122</v>
      </c>
      <c r="K12" s="58">
        <v>50</v>
      </c>
      <c r="L12" s="58"/>
      <c r="M12" s="59"/>
      <c r="N12" s="58">
        <v>14774</v>
      </c>
      <c r="O12" s="58"/>
      <c r="P12" s="59"/>
      <c r="Q12" s="59">
        <v>11702.71</v>
      </c>
      <c r="R12" s="89"/>
    </row>
    <row r="13" spans="1:27" ht="108" x14ac:dyDescent="0.25">
      <c r="A13" s="55">
        <v>8</v>
      </c>
      <c r="B13" s="140" t="s">
        <v>177</v>
      </c>
      <c r="C13" s="88">
        <v>1032601990211</v>
      </c>
      <c r="D13" s="88">
        <v>75403</v>
      </c>
      <c r="E13" s="87" t="s">
        <v>123</v>
      </c>
      <c r="F13" s="88">
        <v>100</v>
      </c>
      <c r="G13" s="145" t="s">
        <v>254</v>
      </c>
      <c r="H13" s="87" t="s">
        <v>124</v>
      </c>
      <c r="I13" s="87" t="s">
        <v>101</v>
      </c>
      <c r="J13" s="87" t="s">
        <v>121</v>
      </c>
      <c r="K13" s="88">
        <v>144</v>
      </c>
      <c r="L13" s="88"/>
      <c r="M13" s="94"/>
      <c r="N13" s="88">
        <v>15239</v>
      </c>
      <c r="O13" s="88"/>
      <c r="P13" s="94"/>
      <c r="Q13" s="94">
        <v>12588.05</v>
      </c>
      <c r="R13" s="93"/>
    </row>
    <row r="14" spans="1:27" ht="120" x14ac:dyDescent="0.25">
      <c r="A14" s="55">
        <v>9</v>
      </c>
      <c r="B14" s="139" t="s">
        <v>178</v>
      </c>
      <c r="C14" s="88">
        <v>1032601990410</v>
      </c>
      <c r="D14" s="88">
        <v>75403</v>
      </c>
      <c r="E14" s="87" t="s">
        <v>123</v>
      </c>
      <c r="F14" s="88">
        <v>100</v>
      </c>
      <c r="G14" s="139" t="s">
        <v>255</v>
      </c>
      <c r="H14" s="87" t="s">
        <v>143</v>
      </c>
      <c r="I14" s="89" t="s">
        <v>101</v>
      </c>
      <c r="J14" s="90" t="s">
        <v>130</v>
      </c>
      <c r="K14" s="88">
        <v>6477</v>
      </c>
      <c r="L14" s="88"/>
      <c r="M14" s="94"/>
      <c r="N14" s="88">
        <v>13009</v>
      </c>
      <c r="O14" s="88"/>
      <c r="P14" s="94"/>
      <c r="Q14" s="94">
        <v>11857.23</v>
      </c>
      <c r="R14" s="93"/>
    </row>
    <row r="15" spans="1:27" s="103" customFormat="1" ht="118.8" x14ac:dyDescent="0.25">
      <c r="A15" s="55">
        <v>10</v>
      </c>
      <c r="B15" s="139" t="s">
        <v>179</v>
      </c>
      <c r="C15" s="112">
        <v>1132651002483</v>
      </c>
      <c r="D15" s="112">
        <v>75403</v>
      </c>
      <c r="E15" s="111" t="s">
        <v>127</v>
      </c>
      <c r="F15" s="112">
        <v>100</v>
      </c>
      <c r="G15" s="145" t="s">
        <v>256</v>
      </c>
      <c r="H15" s="111" t="s">
        <v>165</v>
      </c>
      <c r="I15" s="114" t="s">
        <v>101</v>
      </c>
      <c r="J15" s="111" t="s">
        <v>126</v>
      </c>
      <c r="K15" s="112">
        <v>92048</v>
      </c>
      <c r="L15" s="112">
        <v>92048</v>
      </c>
      <c r="M15" s="115">
        <v>100</v>
      </c>
      <c r="N15" s="112">
        <v>31198</v>
      </c>
      <c r="O15" s="112">
        <v>63295</v>
      </c>
      <c r="P15" s="115">
        <v>49</v>
      </c>
      <c r="Q15" s="115">
        <v>23588</v>
      </c>
      <c r="R15" s="113"/>
      <c r="S15" s="104"/>
    </row>
    <row r="16" spans="1:27" s="102" customFormat="1" ht="118.8" x14ac:dyDescent="0.25">
      <c r="A16" s="55">
        <v>11</v>
      </c>
      <c r="B16" s="139" t="s">
        <v>180</v>
      </c>
      <c r="C16" s="98">
        <v>1112651020833</v>
      </c>
      <c r="D16" s="98">
        <v>75403</v>
      </c>
      <c r="E16" s="117" t="s">
        <v>127</v>
      </c>
      <c r="F16" s="98">
        <v>100</v>
      </c>
      <c r="G16" s="145" t="s">
        <v>257</v>
      </c>
      <c r="H16" s="97" t="s">
        <v>165</v>
      </c>
      <c r="I16" s="116" t="s">
        <v>101</v>
      </c>
      <c r="J16" s="97" t="s">
        <v>126</v>
      </c>
      <c r="K16" s="107">
        <v>206268</v>
      </c>
      <c r="L16" s="107">
        <v>206268</v>
      </c>
      <c r="M16" s="101">
        <v>100</v>
      </c>
      <c r="N16" s="107">
        <v>32097</v>
      </c>
      <c r="O16" s="107">
        <f>O15</f>
        <v>63295</v>
      </c>
      <c r="P16" s="109">
        <v>51</v>
      </c>
      <c r="Q16" s="109">
        <v>27082</v>
      </c>
      <c r="R16" s="116"/>
    </row>
    <row r="17" spans="1:25" ht="118.8" x14ac:dyDescent="0.25">
      <c r="A17" s="55">
        <v>12</v>
      </c>
      <c r="B17" s="139" t="s">
        <v>181</v>
      </c>
      <c r="C17" s="58">
        <v>1122651005289</v>
      </c>
      <c r="D17" s="58">
        <v>75403</v>
      </c>
      <c r="E17" s="117" t="s">
        <v>127</v>
      </c>
      <c r="F17" s="58">
        <v>100</v>
      </c>
      <c r="G17" s="139" t="s">
        <v>258</v>
      </c>
      <c r="H17" s="63" t="s">
        <v>166</v>
      </c>
      <c r="I17" s="118" t="s">
        <v>101</v>
      </c>
      <c r="J17" s="90" t="s">
        <v>126</v>
      </c>
      <c r="K17" s="119">
        <v>15</v>
      </c>
      <c r="L17" s="119">
        <v>15</v>
      </c>
      <c r="M17" s="59">
        <v>100</v>
      </c>
      <c r="N17" s="83">
        <v>2263</v>
      </c>
      <c r="O17" s="83">
        <v>2263</v>
      </c>
      <c r="P17" s="120">
        <v>100</v>
      </c>
      <c r="Q17" s="120">
        <v>2263</v>
      </c>
      <c r="R17" s="121"/>
      <c r="S17" s="62"/>
    </row>
    <row r="18" spans="1:25" s="102" customFormat="1" ht="194.25" customHeight="1" x14ac:dyDescent="0.25">
      <c r="A18" s="55">
        <v>13</v>
      </c>
      <c r="B18" s="139" t="s">
        <v>182</v>
      </c>
      <c r="C18" s="106">
        <v>1102648000124</v>
      </c>
      <c r="D18" s="107">
        <v>75404</v>
      </c>
      <c r="E18" s="97" t="s">
        <v>151</v>
      </c>
      <c r="F18" s="137">
        <v>100</v>
      </c>
      <c r="G18" s="139" t="s">
        <v>271</v>
      </c>
      <c r="H18" s="69" t="s">
        <v>110</v>
      </c>
      <c r="I18" s="134" t="s">
        <v>101</v>
      </c>
      <c r="J18" s="108" t="s">
        <v>117</v>
      </c>
      <c r="K18" s="107">
        <v>0</v>
      </c>
      <c r="L18" s="107">
        <v>0</v>
      </c>
      <c r="M18" s="109">
        <v>0</v>
      </c>
      <c r="N18" s="107">
        <v>0</v>
      </c>
      <c r="O18" s="107">
        <v>0</v>
      </c>
      <c r="P18" s="109">
        <v>0</v>
      </c>
      <c r="Q18" s="109">
        <v>6210.74</v>
      </c>
      <c r="R18" s="110"/>
    </row>
    <row r="19" spans="1:25" s="103" customFormat="1" ht="168" x14ac:dyDescent="0.25">
      <c r="A19" s="55">
        <v>14</v>
      </c>
      <c r="B19" s="139" t="s">
        <v>183</v>
      </c>
      <c r="C19" s="137">
        <v>1022603623998</v>
      </c>
      <c r="D19" s="137">
        <v>65243</v>
      </c>
      <c r="E19" s="63" t="s">
        <v>146</v>
      </c>
      <c r="F19" s="137">
        <v>100</v>
      </c>
      <c r="G19" s="139" t="s">
        <v>259</v>
      </c>
      <c r="H19" s="63" t="s">
        <v>114</v>
      </c>
      <c r="I19" s="134" t="s">
        <v>101</v>
      </c>
      <c r="J19" s="63" t="s">
        <v>117</v>
      </c>
      <c r="K19" s="137">
        <v>1121</v>
      </c>
      <c r="L19" s="137">
        <v>128750</v>
      </c>
      <c r="M19" s="136">
        <v>0.87</v>
      </c>
      <c r="N19" s="137">
        <v>40210</v>
      </c>
      <c r="O19" s="137">
        <v>5150280</v>
      </c>
      <c r="P19" s="136">
        <v>0.78</v>
      </c>
      <c r="Q19" s="136">
        <v>0</v>
      </c>
      <c r="R19" s="134"/>
    </row>
    <row r="20" spans="1:25" s="104" customFormat="1" ht="105.6" x14ac:dyDescent="0.25">
      <c r="A20" s="55">
        <v>15</v>
      </c>
      <c r="B20" s="139" t="s">
        <v>184</v>
      </c>
      <c r="C20" s="135">
        <v>1062648014142</v>
      </c>
      <c r="D20" s="137">
        <v>65243</v>
      </c>
      <c r="E20" s="63" t="s">
        <v>150</v>
      </c>
      <c r="F20" s="137">
        <v>100</v>
      </c>
      <c r="G20" s="139" t="s">
        <v>260</v>
      </c>
      <c r="H20" s="63" t="s">
        <v>147</v>
      </c>
      <c r="I20" s="134" t="s">
        <v>148</v>
      </c>
      <c r="J20" s="63" t="s">
        <v>149</v>
      </c>
      <c r="K20" s="137">
        <v>612</v>
      </c>
      <c r="L20" s="137">
        <v>12620</v>
      </c>
      <c r="M20" s="136">
        <v>4.84</v>
      </c>
      <c r="N20" s="137">
        <v>5028</v>
      </c>
      <c r="O20" s="137">
        <v>136500</v>
      </c>
      <c r="P20" s="136">
        <v>3.68</v>
      </c>
      <c r="Q20" s="136">
        <v>0</v>
      </c>
      <c r="R20" s="134"/>
    </row>
    <row r="21" spans="1:25" s="103" customFormat="1" ht="264" x14ac:dyDescent="0.25">
      <c r="A21" s="55">
        <v>16</v>
      </c>
      <c r="B21" s="139" t="s">
        <v>185</v>
      </c>
      <c r="C21" s="137">
        <v>1102651004906</v>
      </c>
      <c r="D21" s="137">
        <v>65243</v>
      </c>
      <c r="E21" s="63" t="s">
        <v>151</v>
      </c>
      <c r="F21" s="137">
        <v>100</v>
      </c>
      <c r="G21" s="145" t="s">
        <v>261</v>
      </c>
      <c r="H21" s="63" t="s">
        <v>152</v>
      </c>
      <c r="I21" s="134" t="s">
        <v>101</v>
      </c>
      <c r="J21" s="105" t="s">
        <v>153</v>
      </c>
      <c r="K21" s="137" t="s">
        <v>154</v>
      </c>
      <c r="L21" s="137" t="s">
        <v>155</v>
      </c>
      <c r="M21" s="136" t="s">
        <v>156</v>
      </c>
      <c r="N21" s="137" t="s">
        <v>157</v>
      </c>
      <c r="O21" s="137" t="s">
        <v>158</v>
      </c>
      <c r="P21" s="136" t="s">
        <v>156</v>
      </c>
      <c r="Q21" s="136" t="s">
        <v>159</v>
      </c>
      <c r="R21" s="134"/>
    </row>
    <row r="22" spans="1:25" s="103" customFormat="1" ht="105.6" x14ac:dyDescent="0.25">
      <c r="A22" s="55">
        <v>17</v>
      </c>
      <c r="B22" s="139" t="s">
        <v>186</v>
      </c>
      <c r="C22" s="137">
        <v>1062648015022</v>
      </c>
      <c r="D22" s="137">
        <v>65243</v>
      </c>
      <c r="E22" s="63" t="s">
        <v>150</v>
      </c>
      <c r="F22" s="137">
        <v>100</v>
      </c>
      <c r="G22" s="145" t="s">
        <v>262</v>
      </c>
      <c r="H22" s="63" t="s">
        <v>160</v>
      </c>
      <c r="I22" s="134" t="s">
        <v>101</v>
      </c>
      <c r="J22" s="63" t="s">
        <v>109</v>
      </c>
      <c r="K22" s="137">
        <v>224502</v>
      </c>
      <c r="L22" s="137">
        <v>224502</v>
      </c>
      <c r="M22" s="136">
        <v>100</v>
      </c>
      <c r="N22" s="137">
        <v>9121</v>
      </c>
      <c r="O22" s="137">
        <v>9121</v>
      </c>
      <c r="P22" s="136">
        <v>100</v>
      </c>
      <c r="Q22" s="136">
        <v>0</v>
      </c>
      <c r="R22" s="134"/>
    </row>
    <row r="23" spans="1:25" s="103" customFormat="1" ht="105.6" x14ac:dyDescent="0.25">
      <c r="A23" s="55">
        <v>18</v>
      </c>
      <c r="B23" s="139" t="s">
        <v>187</v>
      </c>
      <c r="C23" s="137">
        <v>1022603626407</v>
      </c>
      <c r="D23" s="137">
        <v>65243</v>
      </c>
      <c r="E23" s="63" t="s">
        <v>150</v>
      </c>
      <c r="F23" s="137">
        <v>100</v>
      </c>
      <c r="G23" s="145" t="s">
        <v>257</v>
      </c>
      <c r="H23" s="63" t="s">
        <v>116</v>
      </c>
      <c r="I23" s="134" t="s">
        <v>101</v>
      </c>
      <c r="J23" s="63" t="s">
        <v>162</v>
      </c>
      <c r="K23" s="137">
        <v>8932</v>
      </c>
      <c r="L23" s="137">
        <v>51200</v>
      </c>
      <c r="M23" s="136">
        <v>17.440000000000001</v>
      </c>
      <c r="N23" s="137">
        <v>2118</v>
      </c>
      <c r="O23" s="137">
        <v>9300</v>
      </c>
      <c r="P23" s="136">
        <v>22.77</v>
      </c>
      <c r="Q23" s="136">
        <v>0</v>
      </c>
      <c r="R23" s="134"/>
    </row>
    <row r="24" spans="1:25" ht="144" x14ac:dyDescent="0.25">
      <c r="A24" s="55">
        <v>19</v>
      </c>
      <c r="B24" s="139" t="s">
        <v>188</v>
      </c>
      <c r="C24" s="98">
        <v>1102648001103</v>
      </c>
      <c r="D24" s="98">
        <v>12247</v>
      </c>
      <c r="E24" s="97" t="s">
        <v>111</v>
      </c>
      <c r="F24" s="98">
        <v>100</v>
      </c>
      <c r="G24" s="145" t="s">
        <v>249</v>
      </c>
      <c r="H24" s="97" t="s">
        <v>112</v>
      </c>
      <c r="I24" s="99" t="s">
        <v>101</v>
      </c>
      <c r="J24" s="68"/>
      <c r="K24" s="55">
        <v>0</v>
      </c>
      <c r="L24" s="55"/>
      <c r="M24" s="56">
        <v>0</v>
      </c>
      <c r="N24" s="55">
        <v>0</v>
      </c>
      <c r="O24" s="55"/>
      <c r="P24" s="56">
        <v>0</v>
      </c>
      <c r="Q24" s="56">
        <v>0</v>
      </c>
      <c r="R24" s="63" t="s">
        <v>144</v>
      </c>
    </row>
    <row r="25" spans="1:25" s="102" customFormat="1" ht="85.5" customHeight="1" x14ac:dyDescent="0.25">
      <c r="A25" s="55">
        <v>20</v>
      </c>
      <c r="B25" s="139" t="s">
        <v>189</v>
      </c>
      <c r="C25" s="98">
        <v>1172651013765</v>
      </c>
      <c r="D25" s="100">
        <v>12300</v>
      </c>
      <c r="E25" s="97" t="s">
        <v>115</v>
      </c>
      <c r="F25" s="98">
        <v>100</v>
      </c>
      <c r="G25" s="145" t="s">
        <v>263</v>
      </c>
      <c r="H25" s="97" t="s">
        <v>113</v>
      </c>
      <c r="I25" s="97" t="s">
        <v>101</v>
      </c>
      <c r="J25" s="97" t="s">
        <v>145</v>
      </c>
      <c r="K25" s="98">
        <v>2592</v>
      </c>
      <c r="L25" s="98">
        <v>740000</v>
      </c>
      <c r="M25" s="101">
        <v>0.35</v>
      </c>
      <c r="N25" s="98">
        <v>92729</v>
      </c>
      <c r="O25" s="98">
        <v>26645076</v>
      </c>
      <c r="P25" s="101">
        <v>0.34</v>
      </c>
      <c r="Q25" s="101">
        <v>0</v>
      </c>
      <c r="R25" s="97"/>
    </row>
    <row r="26" spans="1:25" ht="132" x14ac:dyDescent="0.25">
      <c r="A26" s="55">
        <v>21</v>
      </c>
      <c r="B26" s="139" t="s">
        <v>190</v>
      </c>
      <c r="C26" s="58">
        <v>1022603621380</v>
      </c>
      <c r="D26" s="67">
        <v>75403</v>
      </c>
      <c r="E26" s="146" t="s">
        <v>131</v>
      </c>
      <c r="F26" s="55">
        <v>100</v>
      </c>
      <c r="G26" s="145" t="s">
        <v>264</v>
      </c>
      <c r="H26" s="63" t="s">
        <v>21</v>
      </c>
      <c r="I26" s="68" t="s">
        <v>101</v>
      </c>
      <c r="J26" s="63" t="s">
        <v>22</v>
      </c>
      <c r="K26" s="141">
        <v>67</v>
      </c>
      <c r="L26" s="141">
        <v>6219</v>
      </c>
      <c r="M26" s="142">
        <v>1.08</v>
      </c>
      <c r="N26" s="141">
        <v>6016</v>
      </c>
      <c r="O26" s="141">
        <v>529145</v>
      </c>
      <c r="P26" s="143">
        <v>1.1399999999999999</v>
      </c>
      <c r="Q26" s="143">
        <v>5546.73</v>
      </c>
      <c r="R26" s="131"/>
      <c r="S26" s="71">
        <v>5246017.28</v>
      </c>
      <c r="T26" s="62">
        <v>685001.04</v>
      </c>
      <c r="U26" s="62">
        <f t="shared" ref="U26:U48" si="1">(S26+T26)/1000</f>
        <v>5931.0183200000001</v>
      </c>
      <c r="V26" s="72"/>
      <c r="W26" s="72">
        <f t="shared" ref="W26:W48" si="2">N26-U26</f>
        <v>84.98</v>
      </c>
    </row>
    <row r="27" spans="1:25" ht="132" x14ac:dyDescent="0.25">
      <c r="A27" s="55">
        <v>22</v>
      </c>
      <c r="B27" s="139" t="s">
        <v>191</v>
      </c>
      <c r="C27" s="58">
        <v>1022603621391</v>
      </c>
      <c r="D27" s="67">
        <v>75403</v>
      </c>
      <c r="E27" s="146" t="s">
        <v>131</v>
      </c>
      <c r="F27" s="55">
        <v>100</v>
      </c>
      <c r="G27" s="145" t="s">
        <v>264</v>
      </c>
      <c r="H27" s="63" t="s">
        <v>21</v>
      </c>
      <c r="I27" s="68" t="s">
        <v>101</v>
      </c>
      <c r="J27" s="63" t="s">
        <v>22</v>
      </c>
      <c r="K27" s="141">
        <v>187</v>
      </c>
      <c r="L27" s="141">
        <v>6219</v>
      </c>
      <c r="M27" s="142">
        <v>3.01</v>
      </c>
      <c r="N27" s="141">
        <v>17231</v>
      </c>
      <c r="O27" s="141">
        <v>529145</v>
      </c>
      <c r="P27" s="143">
        <v>3.26</v>
      </c>
      <c r="Q27" s="143">
        <v>15578.55</v>
      </c>
      <c r="R27" s="131"/>
      <c r="S27" s="71">
        <v>15624365.869999999</v>
      </c>
      <c r="T27" s="62">
        <v>2398475.2999999998</v>
      </c>
      <c r="U27" s="62">
        <f t="shared" si="1"/>
        <v>18022.84117</v>
      </c>
      <c r="V27" s="72"/>
      <c r="W27" s="72">
        <f t="shared" si="2"/>
        <v>-791.84</v>
      </c>
    </row>
    <row r="28" spans="1:25" ht="72" x14ac:dyDescent="0.25">
      <c r="A28" s="55">
        <v>23</v>
      </c>
      <c r="B28" s="139" t="s">
        <v>192</v>
      </c>
      <c r="C28" s="58">
        <v>1022603621787</v>
      </c>
      <c r="D28" s="67">
        <v>75403</v>
      </c>
      <c r="E28" s="146" t="s">
        <v>131</v>
      </c>
      <c r="F28" s="55">
        <v>100</v>
      </c>
      <c r="G28" s="145" t="s">
        <v>265</v>
      </c>
      <c r="H28" s="63" t="s">
        <v>21</v>
      </c>
      <c r="I28" s="68" t="s">
        <v>101</v>
      </c>
      <c r="J28" s="85" t="s">
        <v>87</v>
      </c>
      <c r="K28" s="141"/>
      <c r="L28" s="141">
        <v>6219</v>
      </c>
      <c r="M28" s="142">
        <v>0</v>
      </c>
      <c r="N28" s="141">
        <v>4854</v>
      </c>
      <c r="O28" s="141">
        <v>529145</v>
      </c>
      <c r="P28" s="143">
        <v>0.92</v>
      </c>
      <c r="Q28" s="143">
        <v>4827.16</v>
      </c>
      <c r="R28" s="131"/>
      <c r="S28" s="54"/>
      <c r="T28" s="62">
        <v>0</v>
      </c>
      <c r="U28" s="62">
        <f t="shared" si="1"/>
        <v>0</v>
      </c>
      <c r="V28" s="72"/>
      <c r="W28" s="72">
        <f t="shared" si="2"/>
        <v>4854</v>
      </c>
    </row>
    <row r="29" spans="1:25" ht="132" x14ac:dyDescent="0.25">
      <c r="A29" s="55">
        <v>24</v>
      </c>
      <c r="B29" s="139" t="s">
        <v>193</v>
      </c>
      <c r="C29" s="58">
        <v>1022603621512</v>
      </c>
      <c r="D29" s="67">
        <v>75403</v>
      </c>
      <c r="E29" s="146" t="s">
        <v>131</v>
      </c>
      <c r="F29" s="75">
        <v>100</v>
      </c>
      <c r="G29" s="145" t="s">
        <v>264</v>
      </c>
      <c r="H29" s="84" t="s">
        <v>21</v>
      </c>
      <c r="I29" s="68" t="s">
        <v>101</v>
      </c>
      <c r="J29" s="84" t="s">
        <v>22</v>
      </c>
      <c r="K29" s="141">
        <v>89</v>
      </c>
      <c r="L29" s="141">
        <v>6219</v>
      </c>
      <c r="M29" s="142">
        <v>1.43</v>
      </c>
      <c r="N29" s="141">
        <v>18098</v>
      </c>
      <c r="O29" s="141">
        <v>529145</v>
      </c>
      <c r="P29" s="143">
        <v>3.42</v>
      </c>
      <c r="Q29" s="143">
        <v>17389.75</v>
      </c>
      <c r="R29" s="132"/>
      <c r="S29" s="71">
        <v>7369050.0800000001</v>
      </c>
      <c r="T29" s="62">
        <v>852138.76</v>
      </c>
      <c r="U29" s="62">
        <f t="shared" si="1"/>
        <v>8221.1888400000007</v>
      </c>
      <c r="V29" s="72"/>
      <c r="W29" s="72">
        <f t="shared" si="2"/>
        <v>9876.81</v>
      </c>
      <c r="Y29" s="62">
        <v>106926.65</v>
      </c>
    </row>
    <row r="30" spans="1:25" ht="132" x14ac:dyDescent="0.25">
      <c r="A30" s="55">
        <v>25</v>
      </c>
      <c r="B30" s="139" t="s">
        <v>194</v>
      </c>
      <c r="C30" s="58">
        <v>1022603621193</v>
      </c>
      <c r="D30" s="67">
        <v>75403</v>
      </c>
      <c r="E30" s="146" t="s">
        <v>131</v>
      </c>
      <c r="F30" s="55">
        <v>100</v>
      </c>
      <c r="G30" s="145" t="s">
        <v>264</v>
      </c>
      <c r="H30" s="63" t="s">
        <v>21</v>
      </c>
      <c r="I30" s="68" t="s">
        <v>101</v>
      </c>
      <c r="J30" s="63" t="s">
        <v>22</v>
      </c>
      <c r="K30" s="141">
        <v>159</v>
      </c>
      <c r="L30" s="141">
        <v>6219</v>
      </c>
      <c r="M30" s="142">
        <v>2.56</v>
      </c>
      <c r="N30" s="141">
        <v>25369</v>
      </c>
      <c r="O30" s="141">
        <v>529145</v>
      </c>
      <c r="P30" s="143">
        <v>4.79</v>
      </c>
      <c r="Q30" s="143">
        <v>24006.95</v>
      </c>
      <c r="R30" s="131"/>
      <c r="S30" s="71">
        <v>22953813.82</v>
      </c>
      <c r="T30" s="62">
        <v>1487370.38</v>
      </c>
      <c r="U30" s="62">
        <f t="shared" si="1"/>
        <v>24441.1842</v>
      </c>
      <c r="V30" s="72"/>
      <c r="W30" s="72">
        <f t="shared" si="2"/>
        <v>927.82</v>
      </c>
    </row>
    <row r="31" spans="1:25" ht="132" x14ac:dyDescent="0.25">
      <c r="A31" s="55">
        <v>26</v>
      </c>
      <c r="B31" s="139" t="s">
        <v>195</v>
      </c>
      <c r="C31" s="58">
        <v>1022603621116</v>
      </c>
      <c r="D31" s="67">
        <v>75403</v>
      </c>
      <c r="E31" s="146" t="s">
        <v>131</v>
      </c>
      <c r="F31" s="55">
        <v>100</v>
      </c>
      <c r="G31" s="145" t="s">
        <v>264</v>
      </c>
      <c r="H31" s="63" t="s">
        <v>21</v>
      </c>
      <c r="I31" s="68" t="s">
        <v>101</v>
      </c>
      <c r="J31" s="78" t="s">
        <v>22</v>
      </c>
      <c r="K31" s="141">
        <v>220</v>
      </c>
      <c r="L31" s="141">
        <v>6219</v>
      </c>
      <c r="M31" s="142">
        <v>3.54</v>
      </c>
      <c r="N31" s="141">
        <v>22132</v>
      </c>
      <c r="O31" s="141">
        <v>529145</v>
      </c>
      <c r="P31" s="143">
        <v>4.18</v>
      </c>
      <c r="Q31" s="143">
        <v>19799.3</v>
      </c>
      <c r="R31" s="131"/>
      <c r="S31" s="71">
        <f>[1]ДС_2019!J8</f>
        <v>18600389.030000001</v>
      </c>
      <c r="T31" s="62">
        <v>2716552.54</v>
      </c>
      <c r="U31" s="62">
        <f t="shared" si="1"/>
        <v>21316.941569999999</v>
      </c>
      <c r="V31" s="72"/>
      <c r="W31" s="72">
        <f t="shared" si="2"/>
        <v>815.06</v>
      </c>
    </row>
    <row r="32" spans="1:25" ht="132" x14ac:dyDescent="0.25">
      <c r="A32" s="55">
        <v>27</v>
      </c>
      <c r="B32" s="140" t="s">
        <v>196</v>
      </c>
      <c r="C32" s="58">
        <v>1022603625274</v>
      </c>
      <c r="D32" s="67">
        <v>75403</v>
      </c>
      <c r="E32" s="146" t="s">
        <v>131</v>
      </c>
      <c r="F32" s="55">
        <v>100</v>
      </c>
      <c r="G32" s="145" t="s">
        <v>264</v>
      </c>
      <c r="H32" s="63" t="s">
        <v>21</v>
      </c>
      <c r="I32" s="68" t="s">
        <v>101</v>
      </c>
      <c r="J32" s="63" t="s">
        <v>22</v>
      </c>
      <c r="K32" s="141">
        <v>118</v>
      </c>
      <c r="L32" s="141">
        <v>6219</v>
      </c>
      <c r="M32" s="142">
        <v>1.9</v>
      </c>
      <c r="N32" s="141">
        <v>12605</v>
      </c>
      <c r="O32" s="141">
        <v>529145</v>
      </c>
      <c r="P32" s="143">
        <v>2.38</v>
      </c>
      <c r="Q32" s="143">
        <v>11592.55</v>
      </c>
      <c r="R32" s="131"/>
      <c r="S32" s="71">
        <v>11475959.85</v>
      </c>
      <c r="T32" s="62">
        <v>1408044.83</v>
      </c>
      <c r="U32" s="62">
        <f t="shared" si="1"/>
        <v>12884.00468</v>
      </c>
      <c r="V32" s="72"/>
      <c r="W32" s="72">
        <f t="shared" si="2"/>
        <v>-279</v>
      </c>
    </row>
    <row r="33" spans="1:23" ht="132" x14ac:dyDescent="0.25">
      <c r="A33" s="55">
        <v>28</v>
      </c>
      <c r="B33" s="139" t="s">
        <v>197</v>
      </c>
      <c r="C33" s="58">
        <v>1022603621370</v>
      </c>
      <c r="D33" s="67">
        <v>75403</v>
      </c>
      <c r="E33" s="146" t="s">
        <v>131</v>
      </c>
      <c r="F33" s="55">
        <v>100</v>
      </c>
      <c r="G33" s="145" t="s">
        <v>264</v>
      </c>
      <c r="H33" s="63" t="s">
        <v>21</v>
      </c>
      <c r="I33" s="68" t="s">
        <v>101</v>
      </c>
      <c r="J33" s="63" t="s">
        <v>22</v>
      </c>
      <c r="K33" s="141">
        <v>184</v>
      </c>
      <c r="L33" s="141">
        <v>6219</v>
      </c>
      <c r="M33" s="142">
        <v>2.96</v>
      </c>
      <c r="N33" s="141">
        <v>22826</v>
      </c>
      <c r="O33" s="141">
        <v>529145</v>
      </c>
      <c r="P33" s="143">
        <v>4.3099999999999996</v>
      </c>
      <c r="Q33" s="143">
        <v>20149.490000000002</v>
      </c>
      <c r="R33" s="131"/>
      <c r="S33" s="71">
        <v>18578412.649999999</v>
      </c>
      <c r="T33" s="62">
        <v>3122382.51</v>
      </c>
      <c r="U33" s="62">
        <f t="shared" si="1"/>
        <v>21700.795160000001</v>
      </c>
      <c r="V33" s="72"/>
      <c r="W33" s="72">
        <f t="shared" si="2"/>
        <v>1125.2</v>
      </c>
    </row>
    <row r="34" spans="1:23" ht="132" x14ac:dyDescent="0.25">
      <c r="A34" s="55">
        <v>29</v>
      </c>
      <c r="B34" s="139" t="s">
        <v>198</v>
      </c>
      <c r="C34" s="58">
        <v>1022603621479</v>
      </c>
      <c r="D34" s="67">
        <v>75403</v>
      </c>
      <c r="E34" s="146" t="s">
        <v>131</v>
      </c>
      <c r="F34" s="55">
        <v>100</v>
      </c>
      <c r="G34" s="145" t="s">
        <v>264</v>
      </c>
      <c r="H34" s="63" t="s">
        <v>21</v>
      </c>
      <c r="I34" s="68" t="s">
        <v>101</v>
      </c>
      <c r="J34" s="63" t="s">
        <v>22</v>
      </c>
      <c r="K34" s="141">
        <v>214</v>
      </c>
      <c r="L34" s="141">
        <v>6219</v>
      </c>
      <c r="M34" s="142">
        <v>3.44</v>
      </c>
      <c r="N34" s="141">
        <v>21205</v>
      </c>
      <c r="O34" s="141">
        <v>529145</v>
      </c>
      <c r="P34" s="143">
        <v>4.01</v>
      </c>
      <c r="Q34" s="143">
        <v>18628.2</v>
      </c>
      <c r="R34" s="131"/>
      <c r="S34" s="71">
        <v>17527846.02</v>
      </c>
      <c r="T34" s="62">
        <v>3116390.53</v>
      </c>
      <c r="U34" s="62">
        <f t="shared" si="1"/>
        <v>20644.236550000001</v>
      </c>
      <c r="V34" s="72"/>
      <c r="W34" s="72">
        <f t="shared" si="2"/>
        <v>560.76</v>
      </c>
    </row>
    <row r="35" spans="1:23" ht="132" x14ac:dyDescent="0.25">
      <c r="A35" s="55">
        <v>30</v>
      </c>
      <c r="B35" s="139" t="s">
        <v>199</v>
      </c>
      <c r="C35" s="58">
        <v>1022603621336</v>
      </c>
      <c r="D35" s="67">
        <v>75403</v>
      </c>
      <c r="E35" s="146" t="s">
        <v>131</v>
      </c>
      <c r="F35" s="55">
        <v>100</v>
      </c>
      <c r="G35" s="145" t="s">
        <v>264</v>
      </c>
      <c r="H35" s="63" t="s">
        <v>21</v>
      </c>
      <c r="I35" s="68" t="s">
        <v>101</v>
      </c>
      <c r="J35" s="63" t="s">
        <v>22</v>
      </c>
      <c r="K35" s="141">
        <v>260</v>
      </c>
      <c r="L35" s="141">
        <v>6219</v>
      </c>
      <c r="M35" s="142">
        <v>4.18</v>
      </c>
      <c r="N35" s="141">
        <v>22005</v>
      </c>
      <c r="O35" s="141">
        <v>529145</v>
      </c>
      <c r="P35" s="143">
        <v>4.16</v>
      </c>
      <c r="Q35" s="143">
        <v>19494.21</v>
      </c>
      <c r="R35" s="131"/>
      <c r="S35" s="71">
        <v>18121230.329999998</v>
      </c>
      <c r="T35" s="62">
        <v>3160283.72</v>
      </c>
      <c r="U35" s="62">
        <f t="shared" si="1"/>
        <v>21281.514050000002</v>
      </c>
      <c r="V35" s="72"/>
      <c r="W35" s="72">
        <f t="shared" si="2"/>
        <v>723.49</v>
      </c>
    </row>
    <row r="36" spans="1:23" ht="132" x14ac:dyDescent="0.25">
      <c r="A36" s="55">
        <v>31</v>
      </c>
      <c r="B36" s="139" t="s">
        <v>200</v>
      </c>
      <c r="C36" s="58">
        <v>1022603621260</v>
      </c>
      <c r="D36" s="67">
        <v>75403</v>
      </c>
      <c r="E36" s="146" t="s">
        <v>131</v>
      </c>
      <c r="F36" s="70">
        <v>100</v>
      </c>
      <c r="G36" s="145" t="s">
        <v>264</v>
      </c>
      <c r="H36" s="78" t="s">
        <v>21</v>
      </c>
      <c r="I36" s="68" t="s">
        <v>101</v>
      </c>
      <c r="J36" s="78" t="s">
        <v>22</v>
      </c>
      <c r="K36" s="141">
        <v>85</v>
      </c>
      <c r="L36" s="141">
        <v>6219</v>
      </c>
      <c r="M36" s="142">
        <v>1.37</v>
      </c>
      <c r="N36" s="141">
        <v>8197</v>
      </c>
      <c r="O36" s="141">
        <v>529145</v>
      </c>
      <c r="P36" s="143">
        <v>1.55</v>
      </c>
      <c r="Q36" s="143">
        <v>7461.55</v>
      </c>
      <c r="R36" s="131"/>
      <c r="S36" s="71">
        <v>7210001.5099999998</v>
      </c>
      <c r="T36" s="62">
        <v>1344253.08</v>
      </c>
      <c r="U36" s="62">
        <f t="shared" si="1"/>
        <v>8554.2545900000005</v>
      </c>
      <c r="V36" s="72"/>
      <c r="W36" s="72">
        <f t="shared" si="2"/>
        <v>-357.25</v>
      </c>
    </row>
    <row r="37" spans="1:23" ht="144" x14ac:dyDescent="0.25">
      <c r="A37" s="55">
        <v>32</v>
      </c>
      <c r="B37" s="139" t="s">
        <v>201</v>
      </c>
      <c r="C37" s="58">
        <v>1022603621237</v>
      </c>
      <c r="D37" s="67">
        <v>75403</v>
      </c>
      <c r="E37" s="146" t="s">
        <v>131</v>
      </c>
      <c r="F37" s="55">
        <v>100</v>
      </c>
      <c r="G37" s="145" t="s">
        <v>264</v>
      </c>
      <c r="H37" s="63" t="s">
        <v>21</v>
      </c>
      <c r="I37" s="68" t="s">
        <v>101</v>
      </c>
      <c r="J37" s="63" t="s">
        <v>22</v>
      </c>
      <c r="K37" s="141">
        <v>132</v>
      </c>
      <c r="L37" s="141">
        <v>6219</v>
      </c>
      <c r="M37" s="142">
        <v>2.12</v>
      </c>
      <c r="N37" s="141">
        <v>10807</v>
      </c>
      <c r="O37" s="141">
        <v>529145</v>
      </c>
      <c r="P37" s="143">
        <v>2.04</v>
      </c>
      <c r="Q37" s="143">
        <v>9703.8799999999992</v>
      </c>
      <c r="R37" s="131"/>
      <c r="S37" s="71">
        <v>9338725.8499999996</v>
      </c>
      <c r="T37" s="62">
        <v>1654843.41</v>
      </c>
      <c r="U37" s="62">
        <f t="shared" si="1"/>
        <v>10993.56926</v>
      </c>
      <c r="V37" s="72"/>
      <c r="W37" s="72">
        <f t="shared" si="2"/>
        <v>-186.57</v>
      </c>
    </row>
    <row r="38" spans="1:23" ht="132" x14ac:dyDescent="0.25">
      <c r="A38" s="55">
        <v>33</v>
      </c>
      <c r="B38" s="139" t="s">
        <v>202</v>
      </c>
      <c r="C38" s="137">
        <v>1022603621490</v>
      </c>
      <c r="D38" s="67">
        <v>75403</v>
      </c>
      <c r="E38" s="146" t="s">
        <v>131</v>
      </c>
      <c r="F38" s="55">
        <v>100</v>
      </c>
      <c r="G38" s="145" t="s">
        <v>264</v>
      </c>
      <c r="H38" s="63" t="s">
        <v>21</v>
      </c>
      <c r="I38" s="68" t="s">
        <v>101</v>
      </c>
      <c r="J38" s="63" t="s">
        <v>22</v>
      </c>
      <c r="K38" s="141">
        <v>286</v>
      </c>
      <c r="L38" s="141">
        <v>6219</v>
      </c>
      <c r="M38" s="142">
        <v>4.5999999999999996</v>
      </c>
      <c r="N38" s="141">
        <v>23557</v>
      </c>
      <c r="O38" s="141">
        <v>529145</v>
      </c>
      <c r="P38" s="143">
        <v>4.45</v>
      </c>
      <c r="Q38" s="143">
        <v>20685.61</v>
      </c>
      <c r="R38" s="131"/>
      <c r="S38" s="71">
        <v>18418589.890000001</v>
      </c>
      <c r="T38" s="62">
        <v>3858206.53</v>
      </c>
      <c r="U38" s="62">
        <f t="shared" si="1"/>
        <v>22276.796419999999</v>
      </c>
      <c r="V38" s="72">
        <f>SUM(U51:U84)</f>
        <v>688772.65</v>
      </c>
      <c r="W38" s="72">
        <f t="shared" si="2"/>
        <v>1280.2</v>
      </c>
    </row>
    <row r="39" spans="1:23" ht="132" x14ac:dyDescent="0.25">
      <c r="A39" s="55">
        <v>34</v>
      </c>
      <c r="B39" s="139" t="s">
        <v>203</v>
      </c>
      <c r="C39" s="58">
        <v>1022603621248</v>
      </c>
      <c r="D39" s="67">
        <v>75403</v>
      </c>
      <c r="E39" s="146" t="s">
        <v>131</v>
      </c>
      <c r="F39" s="55">
        <v>100</v>
      </c>
      <c r="G39" s="145" t="s">
        <v>264</v>
      </c>
      <c r="H39" s="63" t="s">
        <v>21</v>
      </c>
      <c r="I39" s="68" t="s">
        <v>101</v>
      </c>
      <c r="J39" s="63" t="s">
        <v>22</v>
      </c>
      <c r="K39" s="141">
        <v>230</v>
      </c>
      <c r="L39" s="141">
        <v>6219</v>
      </c>
      <c r="M39" s="142">
        <v>3.7</v>
      </c>
      <c r="N39" s="141">
        <v>19661</v>
      </c>
      <c r="O39" s="141">
        <v>529145</v>
      </c>
      <c r="P39" s="143">
        <v>3.72</v>
      </c>
      <c r="Q39" s="143">
        <v>17753.71</v>
      </c>
      <c r="R39" s="131"/>
      <c r="S39" s="71">
        <v>17052507.32</v>
      </c>
      <c r="T39" s="62">
        <v>2804001.95</v>
      </c>
      <c r="U39" s="62">
        <f t="shared" si="1"/>
        <v>19856.509269999999</v>
      </c>
      <c r="V39" s="72"/>
      <c r="W39" s="72">
        <f t="shared" si="2"/>
        <v>-195.51</v>
      </c>
    </row>
    <row r="40" spans="1:23" ht="144" x14ac:dyDescent="0.25">
      <c r="A40" s="55">
        <v>35</v>
      </c>
      <c r="B40" s="139" t="s">
        <v>204</v>
      </c>
      <c r="C40" s="58">
        <v>1022603621204</v>
      </c>
      <c r="D40" s="67">
        <v>75403</v>
      </c>
      <c r="E40" s="146" t="s">
        <v>131</v>
      </c>
      <c r="F40" s="55">
        <v>100</v>
      </c>
      <c r="G40" s="145" t="s">
        <v>264</v>
      </c>
      <c r="H40" s="63" t="s">
        <v>21</v>
      </c>
      <c r="I40" s="68" t="s">
        <v>101</v>
      </c>
      <c r="J40" s="63" t="s">
        <v>22</v>
      </c>
      <c r="K40" s="141">
        <v>92</v>
      </c>
      <c r="L40" s="141">
        <v>6219</v>
      </c>
      <c r="M40" s="142">
        <v>1.48</v>
      </c>
      <c r="N40" s="141">
        <v>8153</v>
      </c>
      <c r="O40" s="141">
        <v>529145</v>
      </c>
      <c r="P40" s="143">
        <v>1.54</v>
      </c>
      <c r="Q40" s="143">
        <v>7331.8</v>
      </c>
      <c r="R40" s="131"/>
      <c r="S40" s="71">
        <v>7074875.3300000001</v>
      </c>
      <c r="T40" s="62">
        <v>1138648.1399999999</v>
      </c>
      <c r="U40" s="62">
        <f t="shared" si="1"/>
        <v>8213.5234700000001</v>
      </c>
      <c r="V40" s="72"/>
      <c r="W40" s="72">
        <f t="shared" si="2"/>
        <v>-60.52</v>
      </c>
    </row>
    <row r="41" spans="1:23" ht="132" x14ac:dyDescent="0.25">
      <c r="A41" s="55">
        <v>36</v>
      </c>
      <c r="B41" s="139" t="s">
        <v>205</v>
      </c>
      <c r="C41" s="58">
        <v>1022603621688</v>
      </c>
      <c r="D41" s="67">
        <v>75403</v>
      </c>
      <c r="E41" s="146" t="s">
        <v>131</v>
      </c>
      <c r="F41" s="55">
        <v>100</v>
      </c>
      <c r="G41" s="145" t="s">
        <v>264</v>
      </c>
      <c r="H41" s="63" t="s">
        <v>21</v>
      </c>
      <c r="I41" s="68" t="s">
        <v>101</v>
      </c>
      <c r="J41" s="63" t="s">
        <v>22</v>
      </c>
      <c r="K41" s="141">
        <v>88</v>
      </c>
      <c r="L41" s="141">
        <v>6219</v>
      </c>
      <c r="M41" s="142">
        <v>1.42</v>
      </c>
      <c r="N41" s="141">
        <v>7941</v>
      </c>
      <c r="O41" s="141">
        <v>529145</v>
      </c>
      <c r="P41" s="143">
        <v>1.5</v>
      </c>
      <c r="Q41" s="143">
        <v>7126.59</v>
      </c>
      <c r="R41" s="131"/>
      <c r="S41" s="71">
        <v>7148209.6399999997</v>
      </c>
      <c r="T41" s="62">
        <v>1259360.8600000001</v>
      </c>
      <c r="U41" s="62">
        <f t="shared" si="1"/>
        <v>8407.5704999999998</v>
      </c>
      <c r="V41" s="72"/>
      <c r="W41" s="72">
        <f t="shared" si="2"/>
        <v>-466.57</v>
      </c>
    </row>
    <row r="42" spans="1:23" ht="132" x14ac:dyDescent="0.25">
      <c r="A42" s="55">
        <v>37</v>
      </c>
      <c r="B42" s="140" t="s">
        <v>206</v>
      </c>
      <c r="C42" s="58">
        <v>1022603621457</v>
      </c>
      <c r="D42" s="67">
        <v>75403</v>
      </c>
      <c r="E42" s="146" t="s">
        <v>131</v>
      </c>
      <c r="F42" s="55">
        <v>100</v>
      </c>
      <c r="G42" s="145" t="s">
        <v>264</v>
      </c>
      <c r="H42" s="63" t="s">
        <v>21</v>
      </c>
      <c r="I42" s="68" t="s">
        <v>101</v>
      </c>
      <c r="J42" s="63" t="s">
        <v>22</v>
      </c>
      <c r="K42" s="141">
        <v>239</v>
      </c>
      <c r="L42" s="141">
        <v>6219</v>
      </c>
      <c r="M42" s="142">
        <v>3.84</v>
      </c>
      <c r="N42" s="141">
        <v>18863</v>
      </c>
      <c r="O42" s="141">
        <v>529145</v>
      </c>
      <c r="P42" s="143">
        <v>3.56</v>
      </c>
      <c r="Q42" s="143">
        <v>16754.77</v>
      </c>
      <c r="R42" s="131"/>
      <c r="S42" s="71">
        <v>16199532.24</v>
      </c>
      <c r="T42" s="62">
        <v>2799065.38</v>
      </c>
      <c r="U42" s="62">
        <f t="shared" si="1"/>
        <v>18998.59762</v>
      </c>
      <c r="V42" s="72"/>
      <c r="W42" s="72">
        <f t="shared" si="2"/>
        <v>-135.6</v>
      </c>
    </row>
    <row r="43" spans="1:23" ht="132" x14ac:dyDescent="0.25">
      <c r="A43" s="55">
        <v>38</v>
      </c>
      <c r="B43" s="139" t="s">
        <v>207</v>
      </c>
      <c r="C43" s="58">
        <v>1082648003030</v>
      </c>
      <c r="D43" s="67">
        <v>75403</v>
      </c>
      <c r="E43" s="146" t="s">
        <v>131</v>
      </c>
      <c r="F43" s="55">
        <v>100</v>
      </c>
      <c r="G43" s="145" t="s">
        <v>264</v>
      </c>
      <c r="H43" s="63" t="s">
        <v>21</v>
      </c>
      <c r="I43" s="68" t="s">
        <v>101</v>
      </c>
      <c r="J43" s="63" t="s">
        <v>22</v>
      </c>
      <c r="K43" s="141">
        <v>224</v>
      </c>
      <c r="L43" s="141">
        <v>6219</v>
      </c>
      <c r="M43" s="142">
        <v>3.6</v>
      </c>
      <c r="N43" s="141">
        <v>20323</v>
      </c>
      <c r="O43" s="141">
        <v>529145</v>
      </c>
      <c r="P43" s="143">
        <v>3.84</v>
      </c>
      <c r="Q43" s="143">
        <v>17782.580000000002</v>
      </c>
      <c r="R43" s="131"/>
      <c r="S43" s="71">
        <v>16638111.949999999</v>
      </c>
      <c r="T43" s="62">
        <v>3181560.07</v>
      </c>
      <c r="U43" s="62">
        <f t="shared" si="1"/>
        <v>19819.672020000002</v>
      </c>
      <c r="V43" s="72"/>
      <c r="W43" s="72">
        <f t="shared" si="2"/>
        <v>503.33</v>
      </c>
    </row>
    <row r="44" spans="1:23" ht="132" x14ac:dyDescent="0.25">
      <c r="A44" s="55">
        <v>39</v>
      </c>
      <c r="B44" s="139" t="s">
        <v>208</v>
      </c>
      <c r="C44" s="58">
        <v>1022603621369</v>
      </c>
      <c r="D44" s="67">
        <v>75403</v>
      </c>
      <c r="E44" s="146" t="s">
        <v>131</v>
      </c>
      <c r="F44" s="55">
        <v>100</v>
      </c>
      <c r="G44" s="145" t="s">
        <v>264</v>
      </c>
      <c r="H44" s="63" t="s">
        <v>21</v>
      </c>
      <c r="I44" s="68" t="s">
        <v>101</v>
      </c>
      <c r="J44" s="63" t="s">
        <v>22</v>
      </c>
      <c r="K44" s="141">
        <v>192</v>
      </c>
      <c r="L44" s="141">
        <v>6219</v>
      </c>
      <c r="M44" s="142">
        <v>3.09</v>
      </c>
      <c r="N44" s="141">
        <v>18272</v>
      </c>
      <c r="O44" s="141">
        <v>529145</v>
      </c>
      <c r="P44" s="143">
        <v>3.45</v>
      </c>
      <c r="Q44" s="143">
        <v>16390.47</v>
      </c>
      <c r="R44" s="131"/>
      <c r="S44" s="71">
        <v>16396724.75</v>
      </c>
      <c r="T44" s="62">
        <v>2673658.34</v>
      </c>
      <c r="U44" s="62">
        <f t="shared" si="1"/>
        <v>19070.383089999999</v>
      </c>
      <c r="V44" s="72"/>
      <c r="W44" s="72">
        <f t="shared" si="2"/>
        <v>-798.38</v>
      </c>
    </row>
    <row r="45" spans="1:23" ht="144" x14ac:dyDescent="0.25">
      <c r="A45" s="55">
        <v>40</v>
      </c>
      <c r="B45" s="139" t="s">
        <v>209</v>
      </c>
      <c r="C45" s="58">
        <v>1022603621424</v>
      </c>
      <c r="D45" s="67">
        <v>75403</v>
      </c>
      <c r="E45" s="146" t="s">
        <v>131</v>
      </c>
      <c r="F45" s="55">
        <v>100</v>
      </c>
      <c r="G45" s="145" t="s">
        <v>264</v>
      </c>
      <c r="H45" s="63" t="s">
        <v>21</v>
      </c>
      <c r="I45" s="68" t="s">
        <v>101</v>
      </c>
      <c r="J45" s="63" t="s">
        <v>22</v>
      </c>
      <c r="K45" s="141">
        <v>222</v>
      </c>
      <c r="L45" s="141">
        <v>6219</v>
      </c>
      <c r="M45" s="142">
        <v>3.57</v>
      </c>
      <c r="N45" s="141">
        <v>23635</v>
      </c>
      <c r="O45" s="141">
        <v>529145</v>
      </c>
      <c r="P45" s="143">
        <v>4.47</v>
      </c>
      <c r="Q45" s="143">
        <v>21352.75</v>
      </c>
      <c r="R45" s="131"/>
      <c r="S45" s="71">
        <v>18788032.649999999</v>
      </c>
      <c r="T45" s="62">
        <v>2704089.09</v>
      </c>
      <c r="U45" s="62">
        <f t="shared" si="1"/>
        <v>21492.121739999999</v>
      </c>
      <c r="V45" s="72"/>
      <c r="W45" s="72">
        <f t="shared" si="2"/>
        <v>2142.88</v>
      </c>
    </row>
    <row r="46" spans="1:23" ht="132" x14ac:dyDescent="0.25">
      <c r="A46" s="55">
        <v>41</v>
      </c>
      <c r="B46" s="139" t="s">
        <v>210</v>
      </c>
      <c r="C46" s="58">
        <v>1022603621270</v>
      </c>
      <c r="D46" s="67">
        <v>75403</v>
      </c>
      <c r="E46" s="146" t="s">
        <v>131</v>
      </c>
      <c r="F46" s="55">
        <v>100</v>
      </c>
      <c r="G46" s="145" t="s">
        <v>264</v>
      </c>
      <c r="H46" s="63" t="s">
        <v>21</v>
      </c>
      <c r="I46" s="68" t="s">
        <v>101</v>
      </c>
      <c r="J46" s="63" t="s">
        <v>22</v>
      </c>
      <c r="K46" s="141">
        <v>276</v>
      </c>
      <c r="L46" s="141">
        <v>6219</v>
      </c>
      <c r="M46" s="142">
        <v>4.4400000000000004</v>
      </c>
      <c r="N46" s="141">
        <v>21984</v>
      </c>
      <c r="O46" s="141">
        <v>529145</v>
      </c>
      <c r="P46" s="143">
        <v>4.1500000000000004</v>
      </c>
      <c r="Q46" s="143">
        <v>19471.12</v>
      </c>
      <c r="R46" s="131"/>
      <c r="S46" s="71">
        <v>18102554.239999998</v>
      </c>
      <c r="T46" s="62">
        <v>3144581.56</v>
      </c>
      <c r="U46" s="62">
        <f t="shared" si="1"/>
        <v>21247.1358</v>
      </c>
      <c r="V46" s="72"/>
      <c r="W46" s="72">
        <f t="shared" si="2"/>
        <v>736.86</v>
      </c>
    </row>
    <row r="47" spans="1:23" ht="144" x14ac:dyDescent="0.25">
      <c r="A47" s="55">
        <v>42</v>
      </c>
      <c r="B47" s="139" t="s">
        <v>211</v>
      </c>
      <c r="C47" s="58">
        <v>1022603621259</v>
      </c>
      <c r="D47" s="67">
        <v>75403</v>
      </c>
      <c r="E47" s="146" t="s">
        <v>131</v>
      </c>
      <c r="F47" s="55">
        <v>100</v>
      </c>
      <c r="G47" s="145" t="s">
        <v>264</v>
      </c>
      <c r="H47" s="63" t="s">
        <v>21</v>
      </c>
      <c r="I47" s="68" t="s">
        <v>101</v>
      </c>
      <c r="J47" s="63" t="s">
        <v>22</v>
      </c>
      <c r="K47" s="141">
        <v>243</v>
      </c>
      <c r="L47" s="141">
        <v>6219</v>
      </c>
      <c r="M47" s="142">
        <v>3.91</v>
      </c>
      <c r="N47" s="141">
        <v>19445</v>
      </c>
      <c r="O47" s="141">
        <v>529145</v>
      </c>
      <c r="P47" s="143">
        <v>3.67</v>
      </c>
      <c r="Q47" s="143">
        <v>17132.509999999998</v>
      </c>
      <c r="R47" s="131"/>
      <c r="S47" s="71">
        <v>16264960.689999999</v>
      </c>
      <c r="T47" s="62">
        <v>2972876.91</v>
      </c>
      <c r="U47" s="62">
        <f t="shared" si="1"/>
        <v>19237.837599999999</v>
      </c>
      <c r="V47" s="72"/>
      <c r="W47" s="72">
        <f t="shared" si="2"/>
        <v>207.16</v>
      </c>
    </row>
    <row r="48" spans="1:23" ht="132" x14ac:dyDescent="0.25">
      <c r="A48" s="55">
        <v>43</v>
      </c>
      <c r="B48" s="139" t="s">
        <v>212</v>
      </c>
      <c r="C48" s="137">
        <v>1022603633205</v>
      </c>
      <c r="D48" s="67">
        <v>75403</v>
      </c>
      <c r="E48" s="146" t="s">
        <v>131</v>
      </c>
      <c r="F48" s="55">
        <v>100</v>
      </c>
      <c r="G48" s="145" t="s">
        <v>264</v>
      </c>
      <c r="H48" s="63" t="s">
        <v>21</v>
      </c>
      <c r="I48" s="68" t="s">
        <v>101</v>
      </c>
      <c r="J48" s="63" t="s">
        <v>22</v>
      </c>
      <c r="K48" s="141">
        <v>167</v>
      </c>
      <c r="L48" s="141">
        <v>6219</v>
      </c>
      <c r="M48" s="142">
        <v>2.69</v>
      </c>
      <c r="N48" s="141">
        <v>15385</v>
      </c>
      <c r="O48" s="141">
        <v>529145</v>
      </c>
      <c r="P48" s="143">
        <v>2.91</v>
      </c>
      <c r="Q48" s="143">
        <v>14077.8</v>
      </c>
      <c r="R48" s="131"/>
      <c r="S48" s="71">
        <v>14675712.470000001</v>
      </c>
      <c r="T48" s="62">
        <v>2105763.92</v>
      </c>
      <c r="U48" s="62">
        <f t="shared" si="1"/>
        <v>16781.47639</v>
      </c>
      <c r="V48" s="72"/>
      <c r="W48" s="72">
        <f t="shared" si="2"/>
        <v>-1396.48</v>
      </c>
    </row>
    <row r="49" spans="1:25" ht="132" x14ac:dyDescent="0.25">
      <c r="A49" s="55">
        <v>44</v>
      </c>
      <c r="B49" s="139" t="s">
        <v>213</v>
      </c>
      <c r="C49" s="58">
        <v>1022603627144</v>
      </c>
      <c r="D49" s="67">
        <v>75403</v>
      </c>
      <c r="E49" s="146" t="s">
        <v>131</v>
      </c>
      <c r="F49" s="55">
        <v>100</v>
      </c>
      <c r="G49" s="145" t="s">
        <v>264</v>
      </c>
      <c r="H49" s="63" t="s">
        <v>21</v>
      </c>
      <c r="I49" s="68" t="s">
        <v>101</v>
      </c>
      <c r="J49" s="63" t="s">
        <v>22</v>
      </c>
      <c r="K49" s="141">
        <v>313</v>
      </c>
      <c r="L49" s="141">
        <v>6219</v>
      </c>
      <c r="M49" s="142">
        <v>5.03</v>
      </c>
      <c r="N49" s="141">
        <v>24298</v>
      </c>
      <c r="O49" s="141">
        <v>529145</v>
      </c>
      <c r="P49" s="143">
        <v>4.59</v>
      </c>
      <c r="Q49" s="143">
        <v>21427.87</v>
      </c>
      <c r="R49" s="131"/>
      <c r="S49" s="71">
        <v>19116293.800000001</v>
      </c>
      <c r="T49" s="62">
        <v>3355221.45</v>
      </c>
      <c r="U49" s="62">
        <f t="shared" ref="U49" si="3">(S49+T49)/1000</f>
        <v>22471.51525</v>
      </c>
      <c r="V49" s="72"/>
      <c r="W49" s="72">
        <f t="shared" ref="W49" si="4">N49-U49</f>
        <v>1826.48</v>
      </c>
    </row>
    <row r="50" spans="1:25" ht="144" x14ac:dyDescent="0.25">
      <c r="A50" s="55">
        <v>45</v>
      </c>
      <c r="B50" s="139" t="s">
        <v>214</v>
      </c>
      <c r="C50" s="58">
        <v>1022603621480</v>
      </c>
      <c r="D50" s="67">
        <v>75403</v>
      </c>
      <c r="E50" s="146" t="s">
        <v>131</v>
      </c>
      <c r="F50" s="55">
        <v>100</v>
      </c>
      <c r="G50" s="145" t="s">
        <v>264</v>
      </c>
      <c r="H50" s="63" t="s">
        <v>21</v>
      </c>
      <c r="I50" s="68" t="s">
        <v>101</v>
      </c>
      <c r="J50" s="78" t="s">
        <v>22</v>
      </c>
      <c r="K50" s="141">
        <v>177</v>
      </c>
      <c r="L50" s="141">
        <v>6219</v>
      </c>
      <c r="M50" s="142">
        <v>2.85</v>
      </c>
      <c r="N50" s="141">
        <v>17195</v>
      </c>
      <c r="O50" s="141">
        <v>529145</v>
      </c>
      <c r="P50" s="143">
        <v>3.25</v>
      </c>
      <c r="Q50" s="143">
        <v>15781.53</v>
      </c>
      <c r="R50" s="131"/>
      <c r="S50" s="71">
        <v>15409814.779999999</v>
      </c>
      <c r="T50" s="62">
        <v>2298963.2400000002</v>
      </c>
      <c r="U50" s="62">
        <f t="shared" ref="U50:U57" si="5">(S50+T50)/1000</f>
        <v>17708.778020000002</v>
      </c>
      <c r="V50" s="72"/>
      <c r="W50" s="72">
        <f t="shared" ref="W50:W57" si="6">N50-U50</f>
        <v>-513.78</v>
      </c>
    </row>
    <row r="51" spans="1:25" ht="132" x14ac:dyDescent="0.25">
      <c r="A51" s="55">
        <v>46</v>
      </c>
      <c r="B51" s="139" t="s">
        <v>215</v>
      </c>
      <c r="C51" s="58">
        <v>1022603621105</v>
      </c>
      <c r="D51" s="67">
        <v>75403</v>
      </c>
      <c r="E51" s="146" t="s">
        <v>131</v>
      </c>
      <c r="F51" s="55">
        <v>100</v>
      </c>
      <c r="G51" s="145" t="s">
        <v>264</v>
      </c>
      <c r="H51" s="63" t="s">
        <v>21</v>
      </c>
      <c r="I51" s="68" t="s">
        <v>101</v>
      </c>
      <c r="J51" s="63" t="s">
        <v>22</v>
      </c>
      <c r="K51" s="141">
        <v>248</v>
      </c>
      <c r="L51" s="141">
        <v>6219</v>
      </c>
      <c r="M51" s="142">
        <v>3.99</v>
      </c>
      <c r="N51" s="141">
        <v>19321</v>
      </c>
      <c r="O51" s="141">
        <v>529145</v>
      </c>
      <c r="P51" s="143">
        <v>3.65</v>
      </c>
      <c r="Q51" s="143">
        <v>17207.88</v>
      </c>
      <c r="R51" s="131"/>
      <c r="S51" s="71">
        <v>16517700.76</v>
      </c>
      <c r="T51" s="62">
        <v>2860344.28</v>
      </c>
      <c r="U51" s="62">
        <f t="shared" si="5"/>
        <v>19378.045040000001</v>
      </c>
      <c r="V51" s="72"/>
      <c r="W51" s="72">
        <f t="shared" si="6"/>
        <v>-57.05</v>
      </c>
    </row>
    <row r="52" spans="1:25" ht="132" x14ac:dyDescent="0.25">
      <c r="A52" s="55">
        <v>47</v>
      </c>
      <c r="B52" s="139" t="s">
        <v>216</v>
      </c>
      <c r="C52" s="58">
        <v>1022603621358</v>
      </c>
      <c r="D52" s="67">
        <v>75403</v>
      </c>
      <c r="E52" s="146" t="s">
        <v>131</v>
      </c>
      <c r="F52" s="55">
        <v>100</v>
      </c>
      <c r="G52" s="145" t="s">
        <v>264</v>
      </c>
      <c r="H52" s="63" t="s">
        <v>21</v>
      </c>
      <c r="I52" s="68" t="s">
        <v>101</v>
      </c>
      <c r="J52" s="63" t="s">
        <v>22</v>
      </c>
      <c r="K52" s="141">
        <v>253</v>
      </c>
      <c r="L52" s="141">
        <v>6219</v>
      </c>
      <c r="M52" s="142">
        <v>4.07</v>
      </c>
      <c r="N52" s="141">
        <v>23034</v>
      </c>
      <c r="O52" s="141">
        <v>529145</v>
      </c>
      <c r="P52" s="143">
        <v>4.3499999999999996</v>
      </c>
      <c r="Q52" s="143">
        <v>18519.580000000002</v>
      </c>
      <c r="R52" s="131"/>
      <c r="S52" s="71">
        <v>15216987.42</v>
      </c>
      <c r="T52" s="62">
        <v>5715869.71</v>
      </c>
      <c r="U52" s="62">
        <f t="shared" si="5"/>
        <v>20932.85713</v>
      </c>
      <c r="V52" s="72"/>
      <c r="W52" s="72">
        <f t="shared" si="6"/>
        <v>2101.14</v>
      </c>
    </row>
    <row r="53" spans="1:25" ht="132" x14ac:dyDescent="0.25">
      <c r="A53" s="55">
        <v>48</v>
      </c>
      <c r="B53" s="139" t="s">
        <v>217</v>
      </c>
      <c r="C53" s="58">
        <v>1152651005396</v>
      </c>
      <c r="D53" s="67">
        <v>75403</v>
      </c>
      <c r="E53" s="146" t="s">
        <v>131</v>
      </c>
      <c r="F53" s="55">
        <v>100</v>
      </c>
      <c r="G53" s="145" t="s">
        <v>264</v>
      </c>
      <c r="H53" s="63" t="s">
        <v>21</v>
      </c>
      <c r="I53" s="68" t="s">
        <v>101</v>
      </c>
      <c r="J53" s="63" t="s">
        <v>22</v>
      </c>
      <c r="K53" s="141">
        <v>195</v>
      </c>
      <c r="L53" s="141">
        <v>6219</v>
      </c>
      <c r="M53" s="142">
        <v>3.14</v>
      </c>
      <c r="N53" s="141">
        <v>17610</v>
      </c>
      <c r="O53" s="141">
        <v>529145</v>
      </c>
      <c r="P53" s="143">
        <v>3.33</v>
      </c>
      <c r="Q53" s="143">
        <v>15768.67</v>
      </c>
      <c r="R53" s="131"/>
      <c r="S53" s="71">
        <v>13821579.050000001</v>
      </c>
      <c r="T53" s="62">
        <v>2630363.79</v>
      </c>
      <c r="U53" s="62">
        <f t="shared" si="5"/>
        <v>16451.94284</v>
      </c>
      <c r="V53" s="72"/>
      <c r="W53" s="72">
        <f t="shared" si="6"/>
        <v>1158.06</v>
      </c>
    </row>
    <row r="54" spans="1:25" ht="132" x14ac:dyDescent="0.25">
      <c r="A54" s="55">
        <v>49</v>
      </c>
      <c r="B54" s="139" t="s">
        <v>218</v>
      </c>
      <c r="C54" s="58">
        <v>1022603621347</v>
      </c>
      <c r="D54" s="67">
        <v>75403</v>
      </c>
      <c r="E54" s="146" t="s">
        <v>131</v>
      </c>
      <c r="F54" s="55">
        <v>100</v>
      </c>
      <c r="G54" s="145" t="s">
        <v>264</v>
      </c>
      <c r="H54" s="63" t="s">
        <v>21</v>
      </c>
      <c r="I54" s="68" t="s">
        <v>101</v>
      </c>
      <c r="J54" s="63" t="s">
        <v>22</v>
      </c>
      <c r="K54" s="141">
        <v>249</v>
      </c>
      <c r="L54" s="141">
        <v>6219</v>
      </c>
      <c r="M54" s="142">
        <v>4</v>
      </c>
      <c r="N54" s="141">
        <v>21322</v>
      </c>
      <c r="O54" s="141">
        <v>529145</v>
      </c>
      <c r="P54" s="143">
        <v>4.03</v>
      </c>
      <c r="Q54" s="143">
        <v>18188.38</v>
      </c>
      <c r="R54" s="131"/>
      <c r="S54" s="71">
        <v>16428401.130000001</v>
      </c>
      <c r="T54" s="62">
        <v>3795338.18</v>
      </c>
      <c r="U54" s="62">
        <f t="shared" si="5"/>
        <v>20223.739310000001</v>
      </c>
      <c r="V54" s="72"/>
      <c r="W54" s="72">
        <f t="shared" si="6"/>
        <v>1098.26</v>
      </c>
    </row>
    <row r="55" spans="1:25" ht="132" x14ac:dyDescent="0.25">
      <c r="A55" s="55">
        <v>50</v>
      </c>
      <c r="B55" s="139" t="s">
        <v>219</v>
      </c>
      <c r="C55" s="58">
        <v>1022603621402</v>
      </c>
      <c r="D55" s="67">
        <v>75403</v>
      </c>
      <c r="E55" s="146" t="s">
        <v>131</v>
      </c>
      <c r="F55" s="55">
        <v>100</v>
      </c>
      <c r="G55" s="145" t="s">
        <v>264</v>
      </c>
      <c r="H55" s="63" t="s">
        <v>21</v>
      </c>
      <c r="I55" s="68" t="s">
        <v>101</v>
      </c>
      <c r="J55" s="63" t="s">
        <v>22</v>
      </c>
      <c r="K55" s="141">
        <v>273</v>
      </c>
      <c r="L55" s="141">
        <v>6219</v>
      </c>
      <c r="M55" s="142">
        <v>4.3899999999999997</v>
      </c>
      <c r="N55" s="141">
        <v>21862</v>
      </c>
      <c r="O55" s="141">
        <v>529145</v>
      </c>
      <c r="P55" s="143">
        <v>4.13</v>
      </c>
      <c r="Q55" s="143">
        <v>19110.23</v>
      </c>
      <c r="R55" s="131"/>
      <c r="S55" s="71">
        <v>17938692.260000002</v>
      </c>
      <c r="T55" s="62">
        <v>3684566.63</v>
      </c>
      <c r="U55" s="62">
        <f t="shared" si="5"/>
        <v>21623.258890000001</v>
      </c>
      <c r="V55" s="72"/>
      <c r="W55" s="72">
        <f t="shared" si="6"/>
        <v>238.74</v>
      </c>
    </row>
    <row r="56" spans="1:25" ht="132" x14ac:dyDescent="0.25">
      <c r="A56" s="55">
        <v>51</v>
      </c>
      <c r="B56" s="139" t="s">
        <v>220</v>
      </c>
      <c r="C56" s="58">
        <v>1022603621094</v>
      </c>
      <c r="D56" s="67">
        <v>75403</v>
      </c>
      <c r="E56" s="146" t="s">
        <v>131</v>
      </c>
      <c r="F56" s="55">
        <v>100</v>
      </c>
      <c r="G56" s="145" t="s">
        <v>264</v>
      </c>
      <c r="H56" s="63" t="s">
        <v>21</v>
      </c>
      <c r="I56" s="68" t="s">
        <v>101</v>
      </c>
      <c r="J56" s="63" t="s">
        <v>22</v>
      </c>
      <c r="K56" s="141">
        <v>220</v>
      </c>
      <c r="L56" s="141">
        <v>6219</v>
      </c>
      <c r="M56" s="142">
        <v>3.54</v>
      </c>
      <c r="N56" s="141">
        <v>20359</v>
      </c>
      <c r="O56" s="141">
        <v>529145</v>
      </c>
      <c r="P56" s="143">
        <v>3.85</v>
      </c>
      <c r="Q56" s="143">
        <v>18294.189999999999</v>
      </c>
      <c r="R56" s="131"/>
      <c r="S56" s="71">
        <v>17406251.620000001</v>
      </c>
      <c r="T56" s="62">
        <v>2498709.75</v>
      </c>
      <c r="U56" s="62">
        <f t="shared" si="5"/>
        <v>19904.961370000001</v>
      </c>
      <c r="V56" s="72"/>
      <c r="W56" s="72">
        <f t="shared" si="6"/>
        <v>454.04</v>
      </c>
    </row>
    <row r="57" spans="1:25" ht="132" x14ac:dyDescent="0.25">
      <c r="A57" s="55">
        <v>52</v>
      </c>
      <c r="B57" s="139" t="s">
        <v>221</v>
      </c>
      <c r="C57" s="58">
        <v>1022603621325</v>
      </c>
      <c r="D57" s="67">
        <v>75403</v>
      </c>
      <c r="E57" s="146" t="s">
        <v>131</v>
      </c>
      <c r="F57" s="55">
        <v>100</v>
      </c>
      <c r="G57" s="145" t="s">
        <v>264</v>
      </c>
      <c r="H57" s="63" t="s">
        <v>21</v>
      </c>
      <c r="I57" s="68" t="s">
        <v>101</v>
      </c>
      <c r="J57" s="63" t="s">
        <v>22</v>
      </c>
      <c r="K57" s="141">
        <v>257</v>
      </c>
      <c r="L57" s="141">
        <v>6219</v>
      </c>
      <c r="M57" s="142">
        <v>4.13</v>
      </c>
      <c r="N57" s="141">
        <v>21708</v>
      </c>
      <c r="O57" s="141">
        <v>529145</v>
      </c>
      <c r="P57" s="143">
        <v>4.0999999999999996</v>
      </c>
      <c r="Q57" s="143">
        <v>19439.169999999998</v>
      </c>
      <c r="R57" s="131"/>
      <c r="S57" s="71">
        <v>16562124.83</v>
      </c>
      <c r="T57" s="62">
        <v>2838181.87</v>
      </c>
      <c r="U57" s="62">
        <f t="shared" si="5"/>
        <v>19400.306700000001</v>
      </c>
      <c r="V57" s="72"/>
      <c r="W57" s="72">
        <f t="shared" si="6"/>
        <v>2307.69</v>
      </c>
    </row>
    <row r="58" spans="1:25" ht="276" x14ac:dyDescent="0.25">
      <c r="A58" s="55">
        <v>53</v>
      </c>
      <c r="B58" s="139" t="s">
        <v>222</v>
      </c>
      <c r="C58" s="58">
        <v>1022603627738</v>
      </c>
      <c r="D58" s="67">
        <v>75403</v>
      </c>
      <c r="E58" s="146" t="s">
        <v>131</v>
      </c>
      <c r="F58" s="55">
        <v>100</v>
      </c>
      <c r="G58" s="145" t="s">
        <v>266</v>
      </c>
      <c r="H58" s="69" t="s">
        <v>21</v>
      </c>
      <c r="I58" s="69" t="s">
        <v>101</v>
      </c>
      <c r="J58" s="69" t="s">
        <v>22</v>
      </c>
      <c r="K58" s="144">
        <v>739</v>
      </c>
      <c r="L58" s="141">
        <v>12521</v>
      </c>
      <c r="M58" s="142">
        <v>5.9</v>
      </c>
      <c r="N58" s="141">
        <v>29512</v>
      </c>
      <c r="O58" s="141">
        <v>523395</v>
      </c>
      <c r="P58" s="143">
        <v>5.64</v>
      </c>
      <c r="Q58" s="143">
        <v>29104.82</v>
      </c>
      <c r="R58" s="143"/>
      <c r="S58" s="71">
        <v>26306059.949999999</v>
      </c>
      <c r="T58" s="62">
        <v>566225.18999999994</v>
      </c>
      <c r="U58" s="62">
        <f t="shared" ref="U58:U73" si="7">(W58+T58)/1000</f>
        <v>26919.809819999999</v>
      </c>
      <c r="W58" s="72">
        <f t="shared" ref="W58:W73" si="8">S58+Y58</f>
        <v>26353584.629999999</v>
      </c>
      <c r="Y58" s="62">
        <v>47524.68</v>
      </c>
    </row>
    <row r="59" spans="1:25" ht="276" x14ac:dyDescent="0.25">
      <c r="A59" s="55">
        <v>54</v>
      </c>
      <c r="B59" s="139" t="s">
        <v>223</v>
      </c>
      <c r="C59" s="58">
        <v>1022603625110</v>
      </c>
      <c r="D59" s="137">
        <v>75403</v>
      </c>
      <c r="E59" s="146" t="s">
        <v>131</v>
      </c>
      <c r="F59" s="55">
        <v>100</v>
      </c>
      <c r="G59" s="145" t="s">
        <v>266</v>
      </c>
      <c r="H59" s="63" t="s">
        <v>21</v>
      </c>
      <c r="I59" s="68" t="s">
        <v>101</v>
      </c>
      <c r="J59" s="63" t="s">
        <v>22</v>
      </c>
      <c r="K59" s="144">
        <v>815</v>
      </c>
      <c r="L59" s="141">
        <v>12521</v>
      </c>
      <c r="M59" s="142">
        <v>6.51</v>
      </c>
      <c r="N59" s="141">
        <v>34948</v>
      </c>
      <c r="O59" s="141">
        <v>523395</v>
      </c>
      <c r="P59" s="143">
        <v>6.68</v>
      </c>
      <c r="Q59" s="143">
        <v>30484.75</v>
      </c>
      <c r="R59" s="143"/>
      <c r="S59" s="71">
        <v>27048607.98</v>
      </c>
      <c r="T59" s="62">
        <v>908511.02</v>
      </c>
      <c r="U59" s="62">
        <f t="shared" si="7"/>
        <v>27978.23386</v>
      </c>
      <c r="W59" s="72">
        <f t="shared" si="8"/>
        <v>27069722.84</v>
      </c>
      <c r="Y59" s="62">
        <v>21114.86</v>
      </c>
    </row>
    <row r="60" spans="1:25" ht="216" x14ac:dyDescent="0.25">
      <c r="A60" s="55">
        <v>55</v>
      </c>
      <c r="B60" s="139" t="s">
        <v>224</v>
      </c>
      <c r="C60" s="81">
        <v>1022603629949</v>
      </c>
      <c r="D60" s="67">
        <v>75403</v>
      </c>
      <c r="E60" s="146" t="s">
        <v>131</v>
      </c>
      <c r="F60" s="55">
        <v>100</v>
      </c>
      <c r="G60" s="145" t="s">
        <v>267</v>
      </c>
      <c r="H60" s="63" t="s">
        <v>21</v>
      </c>
      <c r="I60" s="68" t="s">
        <v>101</v>
      </c>
      <c r="J60" s="63" t="s">
        <v>22</v>
      </c>
      <c r="K60" s="144">
        <v>205</v>
      </c>
      <c r="L60" s="141">
        <v>12521</v>
      </c>
      <c r="M60" s="142">
        <v>1.64</v>
      </c>
      <c r="N60" s="141">
        <v>12156</v>
      </c>
      <c r="O60" s="141">
        <v>523395</v>
      </c>
      <c r="P60" s="143">
        <v>2.3199999999999998</v>
      </c>
      <c r="Q60" s="143">
        <v>8947.1</v>
      </c>
      <c r="R60" s="57"/>
      <c r="S60" s="71">
        <v>7972856.7000000002</v>
      </c>
      <c r="T60" s="62">
        <v>4054200.33</v>
      </c>
      <c r="U60" s="62">
        <f t="shared" si="7"/>
        <v>12027.05703</v>
      </c>
      <c r="V60" s="82">
        <f>U73+U74+U62+U70+U61+U71+U72+U58+U59+U63+U64+U65+U66+U67+U68+U69+U60</f>
        <v>453466.19</v>
      </c>
      <c r="W60" s="72">
        <f t="shared" si="8"/>
        <v>7972856.7000000002</v>
      </c>
    </row>
    <row r="61" spans="1:25" ht="276" x14ac:dyDescent="0.25">
      <c r="A61" s="55">
        <v>56</v>
      </c>
      <c r="B61" s="139" t="s">
        <v>225</v>
      </c>
      <c r="C61" s="58">
        <v>1022603631115</v>
      </c>
      <c r="D61" s="67">
        <v>75403</v>
      </c>
      <c r="E61" s="146" t="s">
        <v>131</v>
      </c>
      <c r="F61" s="55">
        <v>100</v>
      </c>
      <c r="G61" s="145" t="s">
        <v>266</v>
      </c>
      <c r="H61" s="69" t="s">
        <v>21</v>
      </c>
      <c r="I61" s="69" t="s">
        <v>101</v>
      </c>
      <c r="J61" s="69" t="s">
        <v>22</v>
      </c>
      <c r="K61" s="144">
        <v>1064</v>
      </c>
      <c r="L61" s="141">
        <v>12521</v>
      </c>
      <c r="M61" s="142">
        <v>8.5</v>
      </c>
      <c r="N61" s="141">
        <v>39306</v>
      </c>
      <c r="O61" s="141">
        <v>523395</v>
      </c>
      <c r="P61" s="143">
        <v>7.51</v>
      </c>
      <c r="Q61" s="143">
        <v>37976.11</v>
      </c>
      <c r="R61" s="143"/>
      <c r="S61" s="71">
        <v>35040567.079999998</v>
      </c>
      <c r="T61" s="62">
        <v>2088212.02</v>
      </c>
      <c r="U61" s="62">
        <f t="shared" si="7"/>
        <v>37203.654779999997</v>
      </c>
      <c r="W61" s="72">
        <f t="shared" si="8"/>
        <v>35115442.759999998</v>
      </c>
      <c r="Y61" s="62">
        <v>74875.679999999993</v>
      </c>
    </row>
    <row r="62" spans="1:25" ht="276" x14ac:dyDescent="0.25">
      <c r="A62" s="55">
        <v>57</v>
      </c>
      <c r="B62" s="139" t="s">
        <v>226</v>
      </c>
      <c r="C62" s="58">
        <v>1022603626946</v>
      </c>
      <c r="D62" s="67">
        <v>75403</v>
      </c>
      <c r="E62" s="146" t="s">
        <v>131</v>
      </c>
      <c r="F62" s="70">
        <v>100</v>
      </c>
      <c r="G62" s="145" t="s">
        <v>266</v>
      </c>
      <c r="H62" s="69" t="s">
        <v>21</v>
      </c>
      <c r="I62" s="68" t="s">
        <v>101</v>
      </c>
      <c r="J62" s="69" t="s">
        <v>22</v>
      </c>
      <c r="K62" s="144">
        <v>425</v>
      </c>
      <c r="L62" s="141">
        <v>12521</v>
      </c>
      <c r="M62" s="142">
        <v>3.39</v>
      </c>
      <c r="N62" s="141">
        <v>26465</v>
      </c>
      <c r="O62" s="141">
        <v>523395</v>
      </c>
      <c r="P62" s="143">
        <v>5.0599999999999996</v>
      </c>
      <c r="Q62" s="143">
        <v>26309.65</v>
      </c>
      <c r="R62" s="143"/>
      <c r="S62" s="71">
        <v>24984348.539999999</v>
      </c>
      <c r="T62" s="62">
        <v>94230</v>
      </c>
      <c r="U62" s="62">
        <f t="shared" si="7"/>
        <v>25141.33495</v>
      </c>
      <c r="W62" s="72">
        <f t="shared" si="8"/>
        <v>25047104.949999999</v>
      </c>
      <c r="Y62" s="62">
        <v>62756.41</v>
      </c>
    </row>
    <row r="63" spans="1:25" ht="276" x14ac:dyDescent="0.25">
      <c r="A63" s="55">
        <v>58</v>
      </c>
      <c r="B63" s="139" t="s">
        <v>246</v>
      </c>
      <c r="C63" s="58">
        <v>1032601990596</v>
      </c>
      <c r="D63" s="67">
        <v>75403</v>
      </c>
      <c r="E63" s="146" t="s">
        <v>131</v>
      </c>
      <c r="F63" s="55">
        <v>100</v>
      </c>
      <c r="G63" s="145" t="s">
        <v>266</v>
      </c>
      <c r="H63" s="69" t="s">
        <v>21</v>
      </c>
      <c r="I63" s="68" t="s">
        <v>101</v>
      </c>
      <c r="J63" s="69" t="s">
        <v>22</v>
      </c>
      <c r="K63" s="144">
        <v>496</v>
      </c>
      <c r="L63" s="141">
        <v>12521</v>
      </c>
      <c r="M63" s="142">
        <v>3.96</v>
      </c>
      <c r="N63" s="141">
        <v>20170</v>
      </c>
      <c r="O63" s="141">
        <v>523395</v>
      </c>
      <c r="P63" s="143">
        <v>3.85</v>
      </c>
      <c r="Q63" s="143">
        <v>20064.79</v>
      </c>
      <c r="R63" s="143"/>
      <c r="S63" s="71">
        <v>18221456.030000001</v>
      </c>
      <c r="T63" s="62">
        <v>296770.34999999998</v>
      </c>
      <c r="U63" s="62">
        <f t="shared" si="7"/>
        <v>18595.77248</v>
      </c>
      <c r="W63" s="72">
        <f t="shared" si="8"/>
        <v>18299002.129999999</v>
      </c>
      <c r="Y63" s="62">
        <v>77546.100000000006</v>
      </c>
    </row>
    <row r="64" spans="1:25" ht="276" x14ac:dyDescent="0.25">
      <c r="A64" s="55">
        <v>59</v>
      </c>
      <c r="B64" s="139" t="s">
        <v>227</v>
      </c>
      <c r="C64" s="58">
        <v>1022603625880</v>
      </c>
      <c r="D64" s="67">
        <v>75403</v>
      </c>
      <c r="E64" s="146" t="s">
        <v>131</v>
      </c>
      <c r="F64" s="55">
        <v>100</v>
      </c>
      <c r="G64" s="145" t="s">
        <v>266</v>
      </c>
      <c r="H64" s="69" t="s">
        <v>21</v>
      </c>
      <c r="I64" s="68" t="s">
        <v>101</v>
      </c>
      <c r="J64" s="69" t="s">
        <v>22</v>
      </c>
      <c r="K64" s="144">
        <v>896</v>
      </c>
      <c r="L64" s="141">
        <v>12521</v>
      </c>
      <c r="M64" s="142">
        <v>7.16</v>
      </c>
      <c r="N64" s="141">
        <v>34471</v>
      </c>
      <c r="O64" s="141">
        <v>523395</v>
      </c>
      <c r="P64" s="143">
        <v>6.59</v>
      </c>
      <c r="Q64" s="143">
        <v>33865.440000000002</v>
      </c>
      <c r="R64" s="143"/>
      <c r="S64" s="71">
        <v>30623974.34</v>
      </c>
      <c r="T64" s="62">
        <v>87250</v>
      </c>
      <c r="U64" s="62">
        <f t="shared" si="7"/>
        <v>30776.029480000001</v>
      </c>
      <c r="W64" s="72">
        <f t="shared" si="8"/>
        <v>30688779.48</v>
      </c>
      <c r="Y64" s="62">
        <v>64805.14</v>
      </c>
    </row>
    <row r="65" spans="1:25" ht="276" x14ac:dyDescent="0.25">
      <c r="A65" s="55">
        <v>60</v>
      </c>
      <c r="B65" s="139" t="s">
        <v>228</v>
      </c>
      <c r="C65" s="58">
        <v>1022603626540</v>
      </c>
      <c r="D65" s="67">
        <v>75403</v>
      </c>
      <c r="E65" s="146" t="s">
        <v>131</v>
      </c>
      <c r="F65" s="55">
        <v>100</v>
      </c>
      <c r="G65" s="145" t="s">
        <v>266</v>
      </c>
      <c r="H65" s="78" t="s">
        <v>21</v>
      </c>
      <c r="I65" s="79" t="s">
        <v>101</v>
      </c>
      <c r="J65" s="69" t="s">
        <v>22</v>
      </c>
      <c r="K65" s="144">
        <v>503</v>
      </c>
      <c r="L65" s="141">
        <v>12521</v>
      </c>
      <c r="M65" s="142">
        <v>4.0199999999999996</v>
      </c>
      <c r="N65" s="141">
        <v>20641</v>
      </c>
      <c r="O65" s="141">
        <v>523395</v>
      </c>
      <c r="P65" s="143">
        <v>3.94</v>
      </c>
      <c r="Q65" s="143">
        <v>20633.7</v>
      </c>
      <c r="R65" s="57"/>
      <c r="S65" s="71">
        <v>18919423.780000001</v>
      </c>
      <c r="T65" s="62">
        <v>156008.67000000001</v>
      </c>
      <c r="U65" s="62">
        <f t="shared" si="7"/>
        <v>19115.818670000001</v>
      </c>
      <c r="W65" s="72">
        <f t="shared" si="8"/>
        <v>18959810</v>
      </c>
      <c r="Y65" s="62">
        <v>40386.22</v>
      </c>
    </row>
    <row r="66" spans="1:25" ht="276" x14ac:dyDescent="0.25">
      <c r="A66" s="55">
        <v>61</v>
      </c>
      <c r="B66" s="139" t="s">
        <v>229</v>
      </c>
      <c r="C66" s="58">
        <v>1022603626143</v>
      </c>
      <c r="D66" s="67">
        <v>75403</v>
      </c>
      <c r="E66" s="146" t="s">
        <v>131</v>
      </c>
      <c r="F66" s="55">
        <v>100</v>
      </c>
      <c r="G66" s="145" t="s">
        <v>266</v>
      </c>
      <c r="H66" s="63" t="s">
        <v>21</v>
      </c>
      <c r="I66" s="68" t="s">
        <v>101</v>
      </c>
      <c r="J66" s="69" t="s">
        <v>22</v>
      </c>
      <c r="K66" s="144">
        <v>813</v>
      </c>
      <c r="L66" s="141">
        <v>12521</v>
      </c>
      <c r="M66" s="142">
        <v>6.49</v>
      </c>
      <c r="N66" s="141">
        <v>32221</v>
      </c>
      <c r="O66" s="141">
        <v>523395</v>
      </c>
      <c r="P66" s="143">
        <v>6.16</v>
      </c>
      <c r="Q66" s="143">
        <v>32083.13</v>
      </c>
      <c r="R66" s="56"/>
      <c r="S66" s="71">
        <v>28379801.359999999</v>
      </c>
      <c r="T66" s="62">
        <v>271556</v>
      </c>
      <c r="U66" s="62">
        <f t="shared" si="7"/>
        <v>28727.856530000001</v>
      </c>
      <c r="W66" s="72">
        <f t="shared" si="8"/>
        <v>28456300.530000001</v>
      </c>
      <c r="Y66" s="62">
        <v>76499.17</v>
      </c>
    </row>
    <row r="67" spans="1:25" ht="276" x14ac:dyDescent="0.25">
      <c r="A67" s="55">
        <v>62</v>
      </c>
      <c r="B67" s="139" t="s">
        <v>230</v>
      </c>
      <c r="C67" s="58">
        <v>1022603627265</v>
      </c>
      <c r="D67" s="67">
        <v>75403</v>
      </c>
      <c r="E67" s="146" t="s">
        <v>131</v>
      </c>
      <c r="F67" s="55">
        <v>100</v>
      </c>
      <c r="G67" s="145" t="s">
        <v>266</v>
      </c>
      <c r="H67" s="63" t="s">
        <v>21</v>
      </c>
      <c r="I67" s="68" t="s">
        <v>101</v>
      </c>
      <c r="J67" s="69" t="s">
        <v>22</v>
      </c>
      <c r="K67" s="144">
        <v>863</v>
      </c>
      <c r="L67" s="141">
        <v>12521</v>
      </c>
      <c r="M67" s="142">
        <v>6.89</v>
      </c>
      <c r="N67" s="141">
        <v>32713</v>
      </c>
      <c r="O67" s="141">
        <v>523395</v>
      </c>
      <c r="P67" s="143">
        <v>6.25</v>
      </c>
      <c r="Q67" s="143">
        <v>32567.439999999999</v>
      </c>
      <c r="R67" s="57"/>
      <c r="S67" s="71">
        <v>28529970.68</v>
      </c>
      <c r="T67" s="62">
        <v>710298.28</v>
      </c>
      <c r="U67" s="62">
        <f t="shared" si="7"/>
        <v>29293.643619999999</v>
      </c>
      <c r="W67" s="72">
        <f t="shared" si="8"/>
        <v>28583345.34</v>
      </c>
      <c r="Y67" s="62">
        <v>53374.66</v>
      </c>
    </row>
    <row r="68" spans="1:25" ht="276" x14ac:dyDescent="0.25">
      <c r="A68" s="55">
        <v>63</v>
      </c>
      <c r="B68" s="139" t="s">
        <v>231</v>
      </c>
      <c r="C68" s="58">
        <v>1022603627232</v>
      </c>
      <c r="D68" s="137">
        <v>75403</v>
      </c>
      <c r="E68" s="146" t="s">
        <v>131</v>
      </c>
      <c r="F68" s="55">
        <v>100</v>
      </c>
      <c r="G68" s="145" t="s">
        <v>266</v>
      </c>
      <c r="H68" s="63" t="s">
        <v>21</v>
      </c>
      <c r="I68" s="68" t="s">
        <v>101</v>
      </c>
      <c r="J68" s="63" t="s">
        <v>22</v>
      </c>
      <c r="K68" s="144">
        <v>1566</v>
      </c>
      <c r="L68" s="141">
        <v>12521</v>
      </c>
      <c r="M68" s="142">
        <v>12.51</v>
      </c>
      <c r="N68" s="141">
        <v>61196</v>
      </c>
      <c r="O68" s="141">
        <v>523395</v>
      </c>
      <c r="P68" s="143">
        <v>11.69</v>
      </c>
      <c r="Q68" s="143">
        <v>60545.29</v>
      </c>
      <c r="R68" s="57"/>
      <c r="S68" s="71">
        <v>50849600.840000004</v>
      </c>
      <c r="T68" s="62">
        <v>1570478.78</v>
      </c>
      <c r="U68" s="62">
        <f t="shared" si="7"/>
        <v>52509.119160000002</v>
      </c>
      <c r="W68" s="72">
        <f t="shared" si="8"/>
        <v>50938640.380000003</v>
      </c>
      <c r="Y68" s="62">
        <v>89039.54</v>
      </c>
    </row>
    <row r="69" spans="1:25" ht="276" x14ac:dyDescent="0.25">
      <c r="A69" s="55">
        <v>64</v>
      </c>
      <c r="B69" s="139" t="s">
        <v>232</v>
      </c>
      <c r="C69" s="80">
        <v>1022603626320</v>
      </c>
      <c r="D69" s="77">
        <v>75403</v>
      </c>
      <c r="E69" s="146" t="s">
        <v>131</v>
      </c>
      <c r="F69" s="70">
        <v>100</v>
      </c>
      <c r="G69" s="145" t="s">
        <v>266</v>
      </c>
      <c r="H69" s="78" t="s">
        <v>21</v>
      </c>
      <c r="I69" s="79" t="s">
        <v>101</v>
      </c>
      <c r="J69" s="78" t="s">
        <v>22</v>
      </c>
      <c r="K69" s="144">
        <v>1501</v>
      </c>
      <c r="L69" s="141">
        <v>12521</v>
      </c>
      <c r="M69" s="142">
        <v>11.99</v>
      </c>
      <c r="N69" s="141">
        <v>63261</v>
      </c>
      <c r="O69" s="141">
        <v>523395</v>
      </c>
      <c r="P69" s="143">
        <v>12.09</v>
      </c>
      <c r="Q69" s="143">
        <v>61831.39</v>
      </c>
      <c r="R69" s="57"/>
      <c r="S69" s="71">
        <v>47305688.850000001</v>
      </c>
      <c r="T69" s="62">
        <v>713155</v>
      </c>
      <c r="U69" s="62">
        <f t="shared" si="7"/>
        <v>48087.447820000001</v>
      </c>
      <c r="W69" s="72">
        <f t="shared" si="8"/>
        <v>47374292.82</v>
      </c>
      <c r="Y69" s="62">
        <v>68603.97</v>
      </c>
    </row>
    <row r="70" spans="1:25" ht="276" x14ac:dyDescent="0.25">
      <c r="A70" s="55">
        <v>65</v>
      </c>
      <c r="B70" s="139" t="s">
        <v>233</v>
      </c>
      <c r="C70" s="58">
        <v>1052600802198</v>
      </c>
      <c r="D70" s="67">
        <v>75403</v>
      </c>
      <c r="E70" s="146" t="s">
        <v>131</v>
      </c>
      <c r="F70" s="55">
        <v>100</v>
      </c>
      <c r="G70" s="145" t="s">
        <v>266</v>
      </c>
      <c r="H70" s="69" t="s">
        <v>21</v>
      </c>
      <c r="I70" s="68" t="s">
        <v>101</v>
      </c>
      <c r="J70" s="69" t="s">
        <v>22</v>
      </c>
      <c r="K70" s="144">
        <v>238</v>
      </c>
      <c r="L70" s="141">
        <v>12521</v>
      </c>
      <c r="M70" s="142">
        <v>1.9</v>
      </c>
      <c r="N70" s="141">
        <v>14234</v>
      </c>
      <c r="O70" s="141">
        <v>523395</v>
      </c>
      <c r="P70" s="143">
        <v>2.72</v>
      </c>
      <c r="Q70" s="143">
        <v>13975.2</v>
      </c>
      <c r="R70" s="143"/>
      <c r="S70" s="71">
        <v>11663874.9</v>
      </c>
      <c r="T70" s="62">
        <v>91390</v>
      </c>
      <c r="U70" s="62">
        <f t="shared" si="7"/>
        <v>11829.997660000001</v>
      </c>
      <c r="W70" s="72">
        <f t="shared" si="8"/>
        <v>11738607.66</v>
      </c>
      <c r="Y70" s="62">
        <v>74732.759999999995</v>
      </c>
    </row>
    <row r="71" spans="1:25" ht="276" x14ac:dyDescent="0.25">
      <c r="A71" s="55">
        <v>66</v>
      </c>
      <c r="B71" s="139" t="s">
        <v>234</v>
      </c>
      <c r="C71" s="58">
        <v>1022603626396</v>
      </c>
      <c r="D71" s="67">
        <v>75403</v>
      </c>
      <c r="E71" s="146" t="s">
        <v>131</v>
      </c>
      <c r="F71" s="55">
        <v>100</v>
      </c>
      <c r="G71" s="145" t="s">
        <v>266</v>
      </c>
      <c r="H71" s="69" t="s">
        <v>21</v>
      </c>
      <c r="I71" s="69" t="s">
        <v>101</v>
      </c>
      <c r="J71" s="69" t="s">
        <v>22</v>
      </c>
      <c r="K71" s="144">
        <v>233</v>
      </c>
      <c r="L71" s="141">
        <v>12521</v>
      </c>
      <c r="M71" s="142">
        <v>1.86</v>
      </c>
      <c r="N71" s="141">
        <v>10216</v>
      </c>
      <c r="O71" s="141">
        <v>523395</v>
      </c>
      <c r="P71" s="143">
        <v>1.95</v>
      </c>
      <c r="Q71" s="143">
        <v>10205.57</v>
      </c>
      <c r="R71" s="143"/>
      <c r="S71" s="71">
        <v>9838171.3699999992</v>
      </c>
      <c r="T71" s="62">
        <v>51660.46</v>
      </c>
      <c r="U71" s="62">
        <f t="shared" si="7"/>
        <v>9936.8081700000002</v>
      </c>
      <c r="W71" s="72">
        <f t="shared" si="8"/>
        <v>9885147.7100000009</v>
      </c>
      <c r="Y71" s="62">
        <v>46976.34</v>
      </c>
    </row>
    <row r="72" spans="1:25" ht="276" x14ac:dyDescent="0.25">
      <c r="A72" s="55">
        <v>67</v>
      </c>
      <c r="B72" s="139" t="s">
        <v>235</v>
      </c>
      <c r="C72" s="58">
        <v>1022603628827</v>
      </c>
      <c r="D72" s="67">
        <v>75403</v>
      </c>
      <c r="E72" s="146" t="s">
        <v>131</v>
      </c>
      <c r="F72" s="55">
        <v>100</v>
      </c>
      <c r="G72" s="145" t="s">
        <v>266</v>
      </c>
      <c r="H72" s="69" t="s">
        <v>21</v>
      </c>
      <c r="I72" s="69" t="s">
        <v>101</v>
      </c>
      <c r="J72" s="69" t="s">
        <v>22</v>
      </c>
      <c r="K72" s="144">
        <v>585</v>
      </c>
      <c r="L72" s="141">
        <v>12521</v>
      </c>
      <c r="M72" s="142">
        <v>4.67</v>
      </c>
      <c r="N72" s="141">
        <v>26020</v>
      </c>
      <c r="O72" s="141">
        <v>523395</v>
      </c>
      <c r="P72" s="143">
        <v>4.97</v>
      </c>
      <c r="Q72" s="143">
        <v>25816.89</v>
      </c>
      <c r="R72" s="143"/>
      <c r="S72" s="71">
        <v>23279373.309999999</v>
      </c>
      <c r="T72" s="62">
        <v>261914</v>
      </c>
      <c r="U72" s="62">
        <f t="shared" si="7"/>
        <v>23575.513080000001</v>
      </c>
      <c r="W72" s="72">
        <f t="shared" si="8"/>
        <v>23313599.079999998</v>
      </c>
      <c r="Y72" s="62">
        <v>34225.769999999997</v>
      </c>
    </row>
    <row r="73" spans="1:25" ht="276" x14ac:dyDescent="0.25">
      <c r="A73" s="55">
        <v>68</v>
      </c>
      <c r="B73" s="139" t="s">
        <v>236</v>
      </c>
      <c r="C73" s="137">
        <v>1022603627760</v>
      </c>
      <c r="D73" s="55">
        <v>75403</v>
      </c>
      <c r="E73" s="63" t="s">
        <v>131</v>
      </c>
      <c r="F73" s="75">
        <v>100</v>
      </c>
      <c r="G73" s="145" t="s">
        <v>266</v>
      </c>
      <c r="H73" s="76" t="s">
        <v>21</v>
      </c>
      <c r="I73" s="68" t="s">
        <v>101</v>
      </c>
      <c r="J73" s="76" t="s">
        <v>22</v>
      </c>
      <c r="K73" s="144">
        <v>869</v>
      </c>
      <c r="L73" s="141">
        <v>12521</v>
      </c>
      <c r="M73" s="142">
        <v>6.94</v>
      </c>
      <c r="N73" s="141">
        <v>34283</v>
      </c>
      <c r="O73" s="141">
        <v>523395</v>
      </c>
      <c r="P73" s="143">
        <v>6.55</v>
      </c>
      <c r="Q73" s="143">
        <v>32820.800000000003</v>
      </c>
      <c r="R73" s="143"/>
      <c r="S73" s="71">
        <v>29481569.899999999</v>
      </c>
      <c r="T73" s="62">
        <v>473547.34</v>
      </c>
      <c r="U73" s="62">
        <f t="shared" si="7"/>
        <v>30029.9915</v>
      </c>
      <c r="V73" s="72"/>
      <c r="W73" s="72">
        <f t="shared" si="8"/>
        <v>29556444.16</v>
      </c>
      <c r="Y73" s="62">
        <v>74874.259999999995</v>
      </c>
    </row>
    <row r="74" spans="1:25" ht="276" x14ac:dyDescent="0.25">
      <c r="A74" s="55">
        <v>69</v>
      </c>
      <c r="B74" s="139" t="s">
        <v>237</v>
      </c>
      <c r="C74" s="137">
        <v>1022603627090</v>
      </c>
      <c r="D74" s="77">
        <v>75403</v>
      </c>
      <c r="E74" s="147" t="s">
        <v>131</v>
      </c>
      <c r="F74" s="55">
        <v>100</v>
      </c>
      <c r="G74" s="145" t="s">
        <v>266</v>
      </c>
      <c r="H74" s="76" t="s">
        <v>21</v>
      </c>
      <c r="I74" s="68" t="s">
        <v>101</v>
      </c>
      <c r="J74" s="76" t="s">
        <v>22</v>
      </c>
      <c r="K74" s="144">
        <v>591</v>
      </c>
      <c r="L74" s="141">
        <v>12521</v>
      </c>
      <c r="M74" s="142">
        <v>4.72</v>
      </c>
      <c r="N74" s="141">
        <v>31584</v>
      </c>
      <c r="O74" s="141">
        <v>523395</v>
      </c>
      <c r="P74" s="143">
        <v>6.03</v>
      </c>
      <c r="Q74" s="143">
        <v>31223.82</v>
      </c>
      <c r="R74" s="143"/>
      <c r="S74" s="71">
        <v>21258451.780000001</v>
      </c>
      <c r="T74" s="62">
        <v>419150</v>
      </c>
      <c r="U74" s="62">
        <f t="shared" ref="U74" si="9">(W74+T74)/1000</f>
        <v>21718.101190000001</v>
      </c>
      <c r="W74" s="72">
        <f t="shared" ref="W74" si="10">S74+Y74</f>
        <v>21298951.190000001</v>
      </c>
      <c r="Y74" s="62">
        <v>40499.410000000003</v>
      </c>
    </row>
    <row r="75" spans="1:25" ht="409.6" x14ac:dyDescent="0.25">
      <c r="A75" s="55">
        <v>70</v>
      </c>
      <c r="B75" s="139" t="s">
        <v>238</v>
      </c>
      <c r="C75" s="137">
        <v>1132651030610</v>
      </c>
      <c r="D75" s="137">
        <v>75403</v>
      </c>
      <c r="E75" s="63" t="s">
        <v>119</v>
      </c>
      <c r="F75" s="55">
        <v>100</v>
      </c>
      <c r="G75" s="145" t="s">
        <v>268</v>
      </c>
      <c r="H75" s="63" t="s">
        <v>21</v>
      </c>
      <c r="I75" s="68" t="s">
        <v>101</v>
      </c>
      <c r="J75" s="63" t="s">
        <v>135</v>
      </c>
      <c r="K75" s="137" t="s">
        <v>136</v>
      </c>
      <c r="L75" s="137" t="s">
        <v>136</v>
      </c>
      <c r="M75" s="136" t="s">
        <v>137</v>
      </c>
      <c r="N75" s="55">
        <v>26929</v>
      </c>
      <c r="O75" s="55">
        <v>36930</v>
      </c>
      <c r="P75" s="56">
        <v>72.92</v>
      </c>
      <c r="Q75" s="56">
        <v>26892.2</v>
      </c>
      <c r="R75" s="131"/>
      <c r="S75" s="86"/>
      <c r="V75" s="72"/>
      <c r="W75" s="72"/>
    </row>
    <row r="76" spans="1:25" ht="240" x14ac:dyDescent="0.25">
      <c r="A76" s="55">
        <v>71</v>
      </c>
      <c r="B76" s="139" t="s">
        <v>239</v>
      </c>
      <c r="C76" s="137">
        <v>1132651021678</v>
      </c>
      <c r="D76" s="137">
        <v>75403</v>
      </c>
      <c r="E76" s="63" t="s">
        <v>131</v>
      </c>
      <c r="F76" s="55">
        <v>100</v>
      </c>
      <c r="G76" s="139" t="s">
        <v>269</v>
      </c>
      <c r="H76" s="63" t="s">
        <v>21</v>
      </c>
      <c r="I76" s="68" t="s">
        <v>101</v>
      </c>
      <c r="J76" s="63" t="s">
        <v>133</v>
      </c>
      <c r="K76" s="137" t="s">
        <v>134</v>
      </c>
      <c r="L76" s="137" t="s">
        <v>134</v>
      </c>
      <c r="M76" s="136" t="s">
        <v>161</v>
      </c>
      <c r="N76" s="55">
        <v>10001</v>
      </c>
      <c r="O76" s="55">
        <v>36930</v>
      </c>
      <c r="P76" s="56">
        <v>27.08</v>
      </c>
      <c r="Q76" s="56">
        <v>9800.2099999999991</v>
      </c>
      <c r="R76" s="131"/>
      <c r="S76" s="86"/>
      <c r="V76" s="72"/>
      <c r="W76" s="72"/>
    </row>
    <row r="77" spans="1:25" ht="84" x14ac:dyDescent="0.25">
      <c r="A77" s="55">
        <v>72</v>
      </c>
      <c r="B77" s="139" t="s">
        <v>240</v>
      </c>
      <c r="C77" s="58">
        <v>1152651008443</v>
      </c>
      <c r="D77" s="67">
        <v>75403</v>
      </c>
      <c r="E77" s="146" t="s">
        <v>131</v>
      </c>
      <c r="F77" s="55">
        <v>100</v>
      </c>
      <c r="G77" s="139" t="s">
        <v>253</v>
      </c>
      <c r="H77" s="63" t="s">
        <v>21</v>
      </c>
      <c r="I77" s="68" t="s">
        <v>101</v>
      </c>
      <c r="J77" s="63" t="s">
        <v>22</v>
      </c>
      <c r="K77" s="141">
        <v>1340</v>
      </c>
      <c r="L77" s="141">
        <v>3270</v>
      </c>
      <c r="M77" s="142">
        <v>40.98</v>
      </c>
      <c r="N77" s="141">
        <v>20603</v>
      </c>
      <c r="O77" s="141">
        <v>146255</v>
      </c>
      <c r="P77" s="143">
        <v>14.09</v>
      </c>
      <c r="Q77" s="143">
        <v>19887.810000000001</v>
      </c>
      <c r="R77" s="131"/>
      <c r="S77" s="71">
        <v>18221349.600000001</v>
      </c>
      <c r="T77" s="62">
        <v>210581.5</v>
      </c>
      <c r="U77" s="72">
        <f>(W77+T77)/1000</f>
        <v>18559.849999999999</v>
      </c>
      <c r="W77" s="72">
        <f>S77+Y77</f>
        <v>18349267.280000001</v>
      </c>
      <c r="Y77" s="73">
        <f>134498.65-6580.97</f>
        <v>127917.68</v>
      </c>
    </row>
    <row r="78" spans="1:25" ht="84" x14ac:dyDescent="0.25">
      <c r="A78" s="55">
        <v>73</v>
      </c>
      <c r="B78" s="139" t="s">
        <v>241</v>
      </c>
      <c r="C78" s="83">
        <v>1022603626836</v>
      </c>
      <c r="D78" s="67">
        <v>75403</v>
      </c>
      <c r="E78" s="146" t="s">
        <v>131</v>
      </c>
      <c r="F78" s="55">
        <v>100</v>
      </c>
      <c r="G78" s="139" t="s">
        <v>253</v>
      </c>
      <c r="H78" s="63" t="s">
        <v>21</v>
      </c>
      <c r="I78" s="68" t="s">
        <v>101</v>
      </c>
      <c r="J78" s="63" t="s">
        <v>22</v>
      </c>
      <c r="K78" s="141">
        <v>371</v>
      </c>
      <c r="L78" s="141">
        <v>3270</v>
      </c>
      <c r="M78" s="142">
        <v>11.35</v>
      </c>
      <c r="N78" s="141">
        <v>9585</v>
      </c>
      <c r="O78" s="141">
        <v>146255</v>
      </c>
      <c r="P78" s="143">
        <v>6.55</v>
      </c>
      <c r="Q78" s="143">
        <v>8801.5300000000007</v>
      </c>
      <c r="R78" s="131"/>
      <c r="S78" s="71">
        <v>7588190.6699999999</v>
      </c>
      <c r="T78" s="62">
        <v>396694</v>
      </c>
      <c r="U78" s="72">
        <f>(W78+T78)/1000</f>
        <v>8091.81</v>
      </c>
      <c r="V78" s="72" t="e">
        <f>U78+U79+U77+U81+U82+U80+#REF!</f>
        <v>#REF!</v>
      </c>
      <c r="W78" s="72">
        <f>S78+Y78</f>
        <v>7695117.3200000003</v>
      </c>
      <c r="Y78" s="73">
        <f>109668.13-2741.48</f>
        <v>106926.65</v>
      </c>
    </row>
    <row r="79" spans="1:25" ht="67.5" customHeight="1" x14ac:dyDescent="0.25">
      <c r="A79" s="55">
        <v>74</v>
      </c>
      <c r="B79" s="139" t="s">
        <v>242</v>
      </c>
      <c r="C79" s="58">
        <v>1182651007604</v>
      </c>
      <c r="D79" s="67">
        <v>75403</v>
      </c>
      <c r="E79" s="146" t="s">
        <v>131</v>
      </c>
      <c r="F79" s="55">
        <v>100</v>
      </c>
      <c r="G79" s="139" t="s">
        <v>253</v>
      </c>
      <c r="H79" s="63" t="s">
        <v>21</v>
      </c>
      <c r="I79" s="68" t="s">
        <v>101</v>
      </c>
      <c r="J79" s="63" t="s">
        <v>22</v>
      </c>
      <c r="K79" s="141">
        <v>307</v>
      </c>
      <c r="L79" s="141">
        <v>3270</v>
      </c>
      <c r="M79" s="142">
        <v>9.39</v>
      </c>
      <c r="N79" s="141">
        <v>7672</v>
      </c>
      <c r="O79" s="141">
        <v>146255</v>
      </c>
      <c r="P79" s="143">
        <v>5.25</v>
      </c>
      <c r="Q79" s="143">
        <v>7671.85</v>
      </c>
      <c r="R79" s="131"/>
      <c r="S79" s="71">
        <f>[1]ДОП_2019!$H$11</f>
        <v>6885998.6600000001</v>
      </c>
      <c r="T79" s="62">
        <v>253000</v>
      </c>
      <c r="U79" s="72">
        <f>(W79+T79)/1000</f>
        <v>7139</v>
      </c>
      <c r="W79" s="72">
        <f>S79+Y79</f>
        <v>6885998.6600000001</v>
      </c>
    </row>
    <row r="80" spans="1:25" ht="108" x14ac:dyDescent="0.25">
      <c r="A80" s="55">
        <v>75</v>
      </c>
      <c r="B80" s="139" t="s">
        <v>243</v>
      </c>
      <c r="C80" s="58">
        <v>1062648006519</v>
      </c>
      <c r="D80" s="67">
        <v>75403</v>
      </c>
      <c r="E80" s="146" t="s">
        <v>131</v>
      </c>
      <c r="F80" s="55">
        <v>100</v>
      </c>
      <c r="G80" s="139" t="s">
        <v>253</v>
      </c>
      <c r="H80" s="63" t="s">
        <v>21</v>
      </c>
      <c r="I80" s="68" t="s">
        <v>101</v>
      </c>
      <c r="J80" s="63" t="s">
        <v>22</v>
      </c>
      <c r="K80" s="144" t="s">
        <v>87</v>
      </c>
      <c r="L80" s="141">
        <v>3270</v>
      </c>
      <c r="M80" s="142" t="s">
        <v>87</v>
      </c>
      <c r="N80" s="141">
        <v>4685</v>
      </c>
      <c r="O80" s="141">
        <v>146255</v>
      </c>
      <c r="P80" s="143">
        <v>3.2</v>
      </c>
      <c r="Q80" s="143">
        <v>4664.32</v>
      </c>
      <c r="R80" s="63" t="s">
        <v>132</v>
      </c>
      <c r="S80" s="71">
        <f>[1]ДОП_2019!$H$12</f>
        <v>7333266.0899999999</v>
      </c>
      <c r="T80" s="62">
        <v>1384689</v>
      </c>
      <c r="U80" s="72">
        <f>(W80+T80)/1000</f>
        <v>8717.9599999999991</v>
      </c>
      <c r="W80" s="72">
        <f>S80+Y80</f>
        <v>7333266.0899999999</v>
      </c>
      <c r="Y80" s="73"/>
    </row>
    <row r="81" spans="1:25" ht="84" x14ac:dyDescent="0.25">
      <c r="A81" s="55">
        <v>76</v>
      </c>
      <c r="B81" s="139" t="s">
        <v>244</v>
      </c>
      <c r="C81" s="83">
        <v>1022603627750</v>
      </c>
      <c r="D81" s="67">
        <v>75403</v>
      </c>
      <c r="E81" s="146" t="s">
        <v>131</v>
      </c>
      <c r="F81" s="55">
        <v>100</v>
      </c>
      <c r="G81" s="139" t="s">
        <v>253</v>
      </c>
      <c r="H81" s="63" t="s">
        <v>21</v>
      </c>
      <c r="I81" s="68" t="s">
        <v>101</v>
      </c>
      <c r="J81" s="63" t="s">
        <v>22</v>
      </c>
      <c r="K81" s="141">
        <v>327</v>
      </c>
      <c r="L81" s="141">
        <v>3270</v>
      </c>
      <c r="M81" s="142">
        <v>10</v>
      </c>
      <c r="N81" s="141">
        <v>96179</v>
      </c>
      <c r="O81" s="141">
        <v>146255</v>
      </c>
      <c r="P81" s="143">
        <v>65.760000000000005</v>
      </c>
      <c r="Q81" s="143">
        <v>93896.61</v>
      </c>
      <c r="R81" s="131"/>
      <c r="S81" s="71">
        <f>[1]ДОП_2019!$H$8</f>
        <v>17001411.640000001</v>
      </c>
      <c r="T81" s="62">
        <v>7226365.46</v>
      </c>
      <c r="U81" s="72">
        <f>(W81+T81)/1000</f>
        <v>24340.17</v>
      </c>
      <c r="W81" s="72">
        <f>S81+Y81</f>
        <v>17113807.539999999</v>
      </c>
      <c r="Y81" s="73">
        <f>109668.13+2727.77</f>
        <v>112395.9</v>
      </c>
    </row>
    <row r="82" spans="1:25" ht="84" x14ac:dyDescent="0.25">
      <c r="A82" s="55">
        <v>77</v>
      </c>
      <c r="B82" s="139" t="s">
        <v>247</v>
      </c>
      <c r="C82" s="58">
        <v>1022603627815</v>
      </c>
      <c r="D82" s="67">
        <v>75403</v>
      </c>
      <c r="E82" s="146" t="s">
        <v>131</v>
      </c>
      <c r="F82" s="55">
        <v>100</v>
      </c>
      <c r="G82" s="139" t="s">
        <v>253</v>
      </c>
      <c r="H82" s="63" t="s">
        <v>21</v>
      </c>
      <c r="I82" s="68" t="s">
        <v>101</v>
      </c>
      <c r="J82" s="63" t="s">
        <v>22</v>
      </c>
      <c r="K82" s="144">
        <v>345</v>
      </c>
      <c r="L82" s="141">
        <v>3270</v>
      </c>
      <c r="M82" s="142">
        <v>10.55</v>
      </c>
      <c r="N82" s="141">
        <v>7532</v>
      </c>
      <c r="O82" s="141">
        <v>146255</v>
      </c>
      <c r="P82" s="143">
        <v>5.15</v>
      </c>
      <c r="Q82" s="143">
        <v>6967.25</v>
      </c>
      <c r="R82" s="130"/>
      <c r="S82" s="71">
        <f>[1]ДОП_2019!$H$6</f>
        <v>7102512.6699999999</v>
      </c>
      <c r="T82" s="62">
        <v>856356.5</v>
      </c>
      <c r="U82" s="72">
        <f t="shared" ref="U82" si="11">(W82+T82)/1000</f>
        <v>8071.04</v>
      </c>
      <c r="W82" s="72">
        <f t="shared" ref="W82" si="12">S82+Y82</f>
        <v>7214685.5700000003</v>
      </c>
      <c r="Y82" s="73">
        <v>112172.9</v>
      </c>
    </row>
    <row r="83" spans="1:25" ht="107.25" customHeight="1" x14ac:dyDescent="0.25">
      <c r="A83" s="55">
        <v>78</v>
      </c>
      <c r="B83" s="139" t="s">
        <v>245</v>
      </c>
      <c r="C83" s="58">
        <v>1162651058855</v>
      </c>
      <c r="D83" s="58">
        <v>75404</v>
      </c>
      <c r="E83" s="90" t="s">
        <v>167</v>
      </c>
      <c r="F83" s="58">
        <v>100</v>
      </c>
      <c r="G83" s="145" t="s">
        <v>270</v>
      </c>
      <c r="H83" s="90" t="s">
        <v>168</v>
      </c>
      <c r="I83" s="89" t="s">
        <v>101</v>
      </c>
      <c r="J83" s="90" t="s">
        <v>169</v>
      </c>
      <c r="K83" s="58">
        <v>79</v>
      </c>
      <c r="L83" s="58">
        <v>0</v>
      </c>
      <c r="M83" s="59">
        <v>100</v>
      </c>
      <c r="N83" s="58">
        <v>6014.52</v>
      </c>
      <c r="O83" s="58">
        <v>0</v>
      </c>
      <c r="P83" s="59">
        <v>100</v>
      </c>
      <c r="Q83" s="59">
        <v>6014.52</v>
      </c>
      <c r="R83" s="89"/>
      <c r="S83" s="62"/>
    </row>
    <row r="84" spans="1:25" ht="184.8" x14ac:dyDescent="0.25">
      <c r="A84" s="55">
        <v>79</v>
      </c>
      <c r="B84" s="74" t="s">
        <v>248</v>
      </c>
      <c r="C84" s="58">
        <v>1022603627144</v>
      </c>
      <c r="D84" s="67">
        <v>75403</v>
      </c>
      <c r="E84" s="146" t="s">
        <v>131</v>
      </c>
      <c r="F84" s="55">
        <v>100</v>
      </c>
      <c r="G84" s="138" t="s">
        <v>264</v>
      </c>
      <c r="H84" s="63" t="s">
        <v>21</v>
      </c>
      <c r="I84" s="68" t="s">
        <v>101</v>
      </c>
      <c r="J84" s="63" t="s">
        <v>22</v>
      </c>
      <c r="K84" s="141">
        <v>313</v>
      </c>
      <c r="L84" s="141">
        <v>6219</v>
      </c>
      <c r="M84" s="142">
        <v>5.03</v>
      </c>
      <c r="N84" s="141">
        <v>24298</v>
      </c>
      <c r="O84" s="141">
        <v>529145</v>
      </c>
      <c r="P84" s="143">
        <v>4.59</v>
      </c>
      <c r="Q84" s="143">
        <v>21427.87</v>
      </c>
      <c r="R84" s="131"/>
      <c r="S84" s="71">
        <v>19116293.800000001</v>
      </c>
      <c r="T84" s="62">
        <v>3355221.45</v>
      </c>
      <c r="U84" s="62">
        <f t="shared" ref="U84" si="13">(S84+T84)/1000</f>
        <v>22471.51525</v>
      </c>
      <c r="V84" s="72"/>
      <c r="W84" s="72">
        <f t="shared" ref="W84" si="14">N84-U84</f>
        <v>1826.48</v>
      </c>
    </row>
  </sheetData>
  <mergeCells count="15">
    <mergeCell ref="A1:R1"/>
    <mergeCell ref="A3:A4"/>
    <mergeCell ref="B3:B4"/>
    <mergeCell ref="G3:G4"/>
    <mergeCell ref="E3:E4"/>
    <mergeCell ref="C3:C4"/>
    <mergeCell ref="D3:D4"/>
    <mergeCell ref="J3:L3"/>
    <mergeCell ref="Q3:Q4"/>
    <mergeCell ref="H3:I3"/>
    <mergeCell ref="F3:F4"/>
    <mergeCell ref="M3:M4"/>
    <mergeCell ref="N3:O3"/>
    <mergeCell ref="P3:P4"/>
    <mergeCell ref="R3:R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31.12.2018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zam-nach-3</dc:creator>
  <cp:lastModifiedBy>Валентина В. Шахмина</cp:lastModifiedBy>
  <cp:lastPrinted>2021-02-03T13:52:37Z</cp:lastPrinted>
  <dcterms:created xsi:type="dcterms:W3CDTF">2019-01-24T09:33:06Z</dcterms:created>
  <dcterms:modified xsi:type="dcterms:W3CDTF">2021-02-10T06:51:15Z</dcterms:modified>
</cp:coreProperties>
</file>